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radetic\Document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44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9" i="5" l="1"/>
  <c r="D91" i="8"/>
  <c r="D56" i="8"/>
  <c r="E290" i="5" l="1"/>
  <c r="E188" i="5"/>
  <c r="D102" i="8" l="1"/>
  <c r="D103" i="8"/>
  <c r="D7" i="8"/>
  <c r="D25" i="8"/>
  <c r="E302" i="5"/>
  <c r="E273" i="5"/>
  <c r="E86" i="5"/>
  <c r="D5" i="8" l="1"/>
  <c r="D16" i="8" l="1"/>
  <c r="E265" i="5" l="1"/>
  <c r="E25" i="7" l="1"/>
  <c r="D25" i="7"/>
  <c r="E247" i="5" l="1"/>
  <c r="D109" i="6"/>
  <c r="D116" i="6" l="1"/>
  <c r="D126" i="6"/>
  <c r="E126" i="6"/>
  <c r="D292" i="4"/>
  <c r="E409" i="4"/>
  <c r="E292" i="4"/>
  <c r="L1448" i="9" l="1"/>
  <c r="J1448" i="9"/>
  <c r="F318" i="9"/>
  <c r="F317" i="9" s="1"/>
  <c r="F316" i="9"/>
  <c r="F315" i="9"/>
  <c r="F314" i="9"/>
  <c r="F313" i="9"/>
  <c r="F311" i="9"/>
  <c r="F310" i="9"/>
  <c r="H309" i="9"/>
  <c r="G309" i="9"/>
  <c r="F309" i="9"/>
  <c r="F308" i="9"/>
  <c r="H307" i="9"/>
  <c r="G307" i="9"/>
  <c r="F307" i="9"/>
  <c r="E307" i="9"/>
  <c r="B307" i="9" s="1"/>
  <c r="H306" i="9"/>
  <c r="G306" i="9"/>
  <c r="F306" i="9"/>
  <c r="E306" i="9"/>
  <c r="B306" i="9" s="1"/>
  <c r="H305" i="9"/>
  <c r="G305" i="9"/>
  <c r="E305" i="9" s="1"/>
  <c r="B305" i="9" s="1"/>
  <c r="F305" i="9"/>
  <c r="H304" i="9"/>
  <c r="G304" i="9"/>
  <c r="F304" i="9"/>
  <c r="H303" i="9"/>
  <c r="G303" i="9"/>
  <c r="F303" i="9"/>
  <c r="H302" i="9"/>
  <c r="G302" i="9"/>
  <c r="F302" i="9"/>
  <c r="E302" i="9"/>
  <c r="H301" i="9"/>
  <c r="G301" i="9"/>
  <c r="F301" i="9"/>
  <c r="H300" i="9"/>
  <c r="G300" i="9"/>
  <c r="F300" i="9"/>
  <c r="H299" i="9"/>
  <c r="G299" i="9"/>
  <c r="F299" i="9"/>
  <c r="E299" i="9"/>
  <c r="B299" i="9" s="1"/>
  <c r="H298" i="9"/>
  <c r="G298" i="9"/>
  <c r="F298" i="9"/>
  <c r="H297" i="9"/>
  <c r="G297" i="9"/>
  <c r="E297" i="9" s="1"/>
  <c r="B297" i="9" s="1"/>
  <c r="F297" i="9"/>
  <c r="H296" i="9"/>
  <c r="G296" i="9"/>
  <c r="F296" i="9"/>
  <c r="H295" i="9"/>
  <c r="G295" i="9"/>
  <c r="F295" i="9"/>
  <c r="E295" i="9"/>
  <c r="B295" i="9" s="1"/>
  <c r="H294" i="9"/>
  <c r="E294" i="9" s="1"/>
  <c r="G294" i="9"/>
  <c r="F294" i="9"/>
  <c r="H293" i="9"/>
  <c r="G293" i="9"/>
  <c r="F293" i="9"/>
  <c r="H292" i="9"/>
  <c r="G292" i="9"/>
  <c r="F292" i="9"/>
  <c r="F291" i="9"/>
  <c r="F290" i="9"/>
  <c r="H289" i="9"/>
  <c r="G289" i="9"/>
  <c r="E289" i="9" s="1"/>
  <c r="B289" i="9" s="1"/>
  <c r="F289" i="9"/>
  <c r="H288" i="9"/>
  <c r="G288" i="9"/>
  <c r="F288" i="9"/>
  <c r="H287" i="9"/>
  <c r="G287" i="9"/>
  <c r="E287" i="9" s="1"/>
  <c r="B287" i="9" s="1"/>
  <c r="F287" i="9"/>
  <c r="H286" i="9"/>
  <c r="G286" i="9"/>
  <c r="F286" i="9"/>
  <c r="F285" i="9"/>
  <c r="H284" i="9"/>
  <c r="G284" i="9"/>
  <c r="E284" i="9" s="1"/>
  <c r="B284" i="9" s="1"/>
  <c r="F284" i="9"/>
  <c r="H283" i="9"/>
  <c r="G283" i="9"/>
  <c r="E283" i="9" s="1"/>
  <c r="B283" i="9" s="1"/>
  <c r="F283" i="9"/>
  <c r="H282" i="9"/>
  <c r="G282" i="9"/>
  <c r="E282" i="9" s="1"/>
  <c r="B282" i="9" s="1"/>
  <c r="F282" i="9"/>
  <c r="F281" i="9"/>
  <c r="F280" i="9"/>
  <c r="F279" i="9"/>
  <c r="F278" i="9"/>
  <c r="F276" i="9"/>
  <c r="L275" i="9"/>
  <c r="H275" i="9"/>
  <c r="F275" i="9"/>
  <c r="F274" i="9"/>
  <c r="I273" i="9"/>
  <c r="H273" i="9"/>
  <c r="F273" i="9"/>
  <c r="E272" i="9"/>
  <c r="M271" i="9"/>
  <c r="L271" i="9"/>
  <c r="F271" i="9"/>
  <c r="E271" i="9"/>
  <c r="M270" i="9"/>
  <c r="L270" i="9"/>
  <c r="F270" i="9" s="1"/>
  <c r="E270" i="9"/>
  <c r="M269" i="9"/>
  <c r="L269" i="9"/>
  <c r="F269" i="9" s="1"/>
  <c r="E269" i="9"/>
  <c r="B269" i="9"/>
  <c r="M268" i="9"/>
  <c r="L268" i="9"/>
  <c r="F268" i="9" s="1"/>
  <c r="E268" i="9"/>
  <c r="B268" i="9" s="1"/>
  <c r="M267" i="9"/>
  <c r="L267" i="9"/>
  <c r="F267" i="9"/>
  <c r="E267" i="9"/>
  <c r="B267" i="9" s="1"/>
  <c r="M266" i="9"/>
  <c r="L266" i="9"/>
  <c r="F266" i="9" s="1"/>
  <c r="E266" i="9"/>
  <c r="B266" i="9" s="1"/>
  <c r="M265" i="9"/>
  <c r="L265" i="9"/>
  <c r="E265" i="9"/>
  <c r="M264" i="9"/>
  <c r="L264" i="9"/>
  <c r="F264" i="9" s="1"/>
  <c r="E264" i="9"/>
  <c r="M263" i="9"/>
  <c r="L263" i="9"/>
  <c r="F263" i="9"/>
  <c r="E263" i="9"/>
  <c r="M262" i="9"/>
  <c r="L262" i="9"/>
  <c r="F262" i="9" s="1"/>
  <c r="E262" i="9"/>
  <c r="M261" i="9"/>
  <c r="L261" i="9"/>
  <c r="E261" i="9"/>
  <c r="M260" i="9"/>
  <c r="L260" i="9"/>
  <c r="F260" i="9" s="1"/>
  <c r="E260" i="9"/>
  <c r="B260" i="9" s="1"/>
  <c r="M259" i="9"/>
  <c r="L259" i="9"/>
  <c r="F259" i="9"/>
  <c r="E259" i="9"/>
  <c r="B259" i="9" s="1"/>
  <c r="M258" i="9"/>
  <c r="L258" i="9"/>
  <c r="F258" i="9" s="1"/>
  <c r="B258" i="9" s="1"/>
  <c r="E258" i="9"/>
  <c r="M257" i="9"/>
  <c r="L257" i="9"/>
  <c r="E257" i="9"/>
  <c r="M256" i="9"/>
  <c r="F256" i="9" s="1"/>
  <c r="L256" i="9"/>
  <c r="E256" i="9"/>
  <c r="M255" i="9"/>
  <c r="L255" i="9"/>
  <c r="F255" i="9"/>
  <c r="E255" i="9"/>
  <c r="M254" i="9"/>
  <c r="L254" i="9"/>
  <c r="F254" i="9" s="1"/>
  <c r="B254" i="9" s="1"/>
  <c r="E254" i="9"/>
  <c r="M253" i="9"/>
  <c r="L253" i="9"/>
  <c r="E253" i="9"/>
  <c r="M252" i="9"/>
  <c r="F252" i="9" s="1"/>
  <c r="L252" i="9"/>
  <c r="E252" i="9"/>
  <c r="B252" i="9" s="1"/>
  <c r="M251" i="9"/>
  <c r="L251" i="9"/>
  <c r="F251" i="9"/>
  <c r="E251" i="9"/>
  <c r="B251" i="9" s="1"/>
  <c r="M250" i="9"/>
  <c r="L250" i="9"/>
  <c r="F250" i="9" s="1"/>
  <c r="B250" i="9" s="1"/>
  <c r="E250" i="9"/>
  <c r="M249" i="9"/>
  <c r="L249" i="9"/>
  <c r="E249" i="9"/>
  <c r="M248" i="9"/>
  <c r="F248" i="9" s="1"/>
  <c r="L248" i="9"/>
  <c r="E248" i="9"/>
  <c r="M247" i="9"/>
  <c r="L247" i="9"/>
  <c r="F247" i="9"/>
  <c r="E247" i="9"/>
  <c r="M246" i="9"/>
  <c r="L246" i="9"/>
  <c r="F246" i="9" s="1"/>
  <c r="B246" i="9" s="1"/>
  <c r="E246" i="9"/>
  <c r="M245" i="9"/>
  <c r="L245" i="9"/>
  <c r="E245" i="9"/>
  <c r="M244" i="9"/>
  <c r="F244" i="9" s="1"/>
  <c r="L244" i="9"/>
  <c r="E244" i="9"/>
  <c r="B244" i="9" s="1"/>
  <c r="M243" i="9"/>
  <c r="L243" i="9"/>
  <c r="F243" i="9"/>
  <c r="E243" i="9"/>
  <c r="B243" i="9" s="1"/>
  <c r="M242" i="9"/>
  <c r="L242" i="9"/>
  <c r="F242" i="9" s="1"/>
  <c r="B242" i="9" s="1"/>
  <c r="E242" i="9"/>
  <c r="M241" i="9"/>
  <c r="L241" i="9"/>
  <c r="E241" i="9"/>
  <c r="M240" i="9"/>
  <c r="F240" i="9" s="1"/>
  <c r="L240" i="9"/>
  <c r="E240" i="9"/>
  <c r="M239" i="9"/>
  <c r="L239" i="9"/>
  <c r="F239" i="9"/>
  <c r="E239" i="9"/>
  <c r="M238" i="9"/>
  <c r="L238" i="9"/>
  <c r="F238" i="9" s="1"/>
  <c r="B238" i="9" s="1"/>
  <c r="E238" i="9"/>
  <c r="M237" i="9"/>
  <c r="L237" i="9"/>
  <c r="E237" i="9"/>
  <c r="M236" i="9"/>
  <c r="F236" i="9" s="1"/>
  <c r="L236" i="9"/>
  <c r="E236" i="9"/>
  <c r="B236" i="9" s="1"/>
  <c r="M235" i="9"/>
  <c r="L235" i="9"/>
  <c r="F235" i="9"/>
  <c r="E235" i="9"/>
  <c r="B235" i="9" s="1"/>
  <c r="M234" i="9"/>
  <c r="L234" i="9"/>
  <c r="F234" i="9" s="1"/>
  <c r="B234" i="9" s="1"/>
  <c r="E234" i="9"/>
  <c r="M233" i="9"/>
  <c r="L233" i="9"/>
  <c r="E233" i="9"/>
  <c r="M232" i="9"/>
  <c r="F232" i="9" s="1"/>
  <c r="L232" i="9"/>
  <c r="E232" i="9"/>
  <c r="M231" i="9"/>
  <c r="L231" i="9"/>
  <c r="F231" i="9"/>
  <c r="E231" i="9"/>
  <c r="M230" i="9"/>
  <c r="L230" i="9"/>
  <c r="F230" i="9" s="1"/>
  <c r="B230" i="9" s="1"/>
  <c r="E230" i="9"/>
  <c r="M229" i="9"/>
  <c r="L229" i="9"/>
  <c r="E229" i="9"/>
  <c r="M228" i="9"/>
  <c r="F228" i="9" s="1"/>
  <c r="L228" i="9"/>
  <c r="E228" i="9"/>
  <c r="B228" i="9" s="1"/>
  <c r="M227" i="9"/>
  <c r="L227" i="9"/>
  <c r="F227" i="9"/>
  <c r="E227" i="9"/>
  <c r="B227" i="9" s="1"/>
  <c r="M226" i="9"/>
  <c r="L226" i="9"/>
  <c r="F226" i="9" s="1"/>
  <c r="B226" i="9" s="1"/>
  <c r="E226" i="9"/>
  <c r="M225" i="9"/>
  <c r="L225" i="9"/>
  <c r="E225" i="9"/>
  <c r="M224" i="9"/>
  <c r="F224" i="9" s="1"/>
  <c r="L224" i="9"/>
  <c r="E224" i="9"/>
  <c r="M223" i="9"/>
  <c r="L223" i="9"/>
  <c r="F223" i="9" s="1"/>
  <c r="E223" i="9"/>
  <c r="M222" i="9"/>
  <c r="L222" i="9"/>
  <c r="F222" i="9" s="1"/>
  <c r="B222" i="9" s="1"/>
  <c r="E222" i="9"/>
  <c r="M221" i="9"/>
  <c r="L221" i="9"/>
  <c r="F221" i="9" s="1"/>
  <c r="B221" i="9" s="1"/>
  <c r="E221" i="9"/>
  <c r="M220" i="9"/>
  <c r="L220" i="9"/>
  <c r="E220" i="9"/>
  <c r="M219" i="9"/>
  <c r="L219" i="9"/>
  <c r="F219" i="9"/>
  <c r="E219" i="9"/>
  <c r="B219" i="9" s="1"/>
  <c r="M218" i="9"/>
  <c r="L218" i="9"/>
  <c r="F218" i="9" s="1"/>
  <c r="B218" i="9" s="1"/>
  <c r="E218" i="9"/>
  <c r="M217" i="9"/>
  <c r="L217" i="9"/>
  <c r="F217" i="9" s="1"/>
  <c r="B217" i="9" s="1"/>
  <c r="E217" i="9"/>
  <c r="M216" i="9"/>
  <c r="F216" i="9" s="1"/>
  <c r="L216" i="9"/>
  <c r="E216" i="9"/>
  <c r="B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E157" i="9" s="1"/>
  <c r="G157" i="9"/>
  <c r="F157" i="9"/>
  <c r="H156" i="9"/>
  <c r="G156" i="9"/>
  <c r="E156" i="9" s="1"/>
  <c r="B156" i="9" s="1"/>
  <c r="F156" i="9"/>
  <c r="H155" i="9"/>
  <c r="G155" i="9"/>
  <c r="F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E150" i="9"/>
  <c r="B150" i="9" s="1"/>
  <c r="H149" i="9"/>
  <c r="E149" i="9" s="1"/>
  <c r="G149" i="9"/>
  <c r="F149" i="9"/>
  <c r="H148" i="9"/>
  <c r="G148" i="9"/>
  <c r="E148" i="9" s="1"/>
  <c r="B148" i="9" s="1"/>
  <c r="F148" i="9"/>
  <c r="H147" i="9"/>
  <c r="G147" i="9"/>
  <c r="F147" i="9"/>
  <c r="H146" i="9"/>
  <c r="G146" i="9"/>
  <c r="F146" i="9"/>
  <c r="E146" i="9"/>
  <c r="B146" i="9" s="1"/>
  <c r="H145" i="9"/>
  <c r="E145" i="9" s="1"/>
  <c r="B145" i="9" s="1"/>
  <c r="G145" i="9"/>
  <c r="F145" i="9"/>
  <c r="H144" i="9"/>
  <c r="G144" i="9"/>
  <c r="E144" i="9" s="1"/>
  <c r="B144" i="9" s="1"/>
  <c r="F144" i="9"/>
  <c r="F143" i="9"/>
  <c r="H142" i="9"/>
  <c r="G142" i="9"/>
  <c r="F142" i="9"/>
  <c r="E142" i="9"/>
  <c r="B142" i="9" s="1"/>
  <c r="H141" i="9"/>
  <c r="E141" i="9" s="1"/>
  <c r="G141" i="9"/>
  <c r="F141" i="9"/>
  <c r="H140" i="9"/>
  <c r="G140" i="9"/>
  <c r="E140" i="9" s="1"/>
  <c r="B140" i="9" s="1"/>
  <c r="F140" i="9"/>
  <c r="H139" i="9"/>
  <c r="G139" i="9"/>
  <c r="E139" i="9" s="1"/>
  <c r="B139" i="9" s="1"/>
  <c r="F139" i="9"/>
  <c r="H138" i="9"/>
  <c r="G138" i="9"/>
  <c r="F138" i="9"/>
  <c r="E138" i="9"/>
  <c r="B138" i="9" s="1"/>
  <c r="H137" i="9"/>
  <c r="E137" i="9" s="1"/>
  <c r="B137" i="9" s="1"/>
  <c r="G137" i="9"/>
  <c r="F137" i="9"/>
  <c r="H136" i="9"/>
  <c r="G136" i="9"/>
  <c r="E136" i="9" s="1"/>
  <c r="B136" i="9" s="1"/>
  <c r="F136" i="9"/>
  <c r="H135" i="9"/>
  <c r="G135" i="9"/>
  <c r="F135" i="9"/>
  <c r="H134" i="9"/>
  <c r="G134" i="9"/>
  <c r="F134" i="9"/>
  <c r="E134" i="9"/>
  <c r="B134" i="9" s="1"/>
  <c r="H133" i="9"/>
  <c r="E133" i="9" s="1"/>
  <c r="G133" i="9"/>
  <c r="F133" i="9"/>
  <c r="H132" i="9"/>
  <c r="G132" i="9"/>
  <c r="E132" i="9" s="1"/>
  <c r="B132" i="9" s="1"/>
  <c r="F132" i="9"/>
  <c r="H131" i="9"/>
  <c r="G131" i="9"/>
  <c r="E131" i="9" s="1"/>
  <c r="B131" i="9" s="1"/>
  <c r="F131" i="9"/>
  <c r="H130" i="9"/>
  <c r="G130" i="9"/>
  <c r="F130" i="9"/>
  <c r="E130" i="9"/>
  <c r="B130" i="9" s="1"/>
  <c r="H129" i="9"/>
  <c r="E129" i="9" s="1"/>
  <c r="B129" i="9" s="1"/>
  <c r="G129" i="9"/>
  <c r="F129" i="9"/>
  <c r="H128" i="9"/>
  <c r="G128" i="9"/>
  <c r="E128" i="9" s="1"/>
  <c r="B128" i="9" s="1"/>
  <c r="F128" i="9"/>
  <c r="H127" i="9"/>
  <c r="G127" i="9"/>
  <c r="F127" i="9"/>
  <c r="H126" i="9"/>
  <c r="G126" i="9"/>
  <c r="F126" i="9"/>
  <c r="E126" i="9"/>
  <c r="B126" i="9" s="1"/>
  <c r="H125" i="9"/>
  <c r="E125" i="9" s="1"/>
  <c r="G125" i="9"/>
  <c r="F125" i="9"/>
  <c r="H124" i="9"/>
  <c r="G124" i="9"/>
  <c r="E124" i="9" s="1"/>
  <c r="B124" i="9" s="1"/>
  <c r="F124" i="9"/>
  <c r="H123" i="9"/>
  <c r="G123" i="9"/>
  <c r="E123" i="9" s="1"/>
  <c r="B123" i="9" s="1"/>
  <c r="F123" i="9"/>
  <c r="H122" i="9"/>
  <c r="G122" i="9"/>
  <c r="F122" i="9"/>
  <c r="E122" i="9"/>
  <c r="B122" i="9" s="1"/>
  <c r="H121" i="9"/>
  <c r="E121" i="9" s="1"/>
  <c r="B121" i="9" s="1"/>
  <c r="G121" i="9"/>
  <c r="F121" i="9"/>
  <c r="H120" i="9"/>
  <c r="G120" i="9"/>
  <c r="E120" i="9" s="1"/>
  <c r="B120" i="9" s="1"/>
  <c r="F120" i="9"/>
  <c r="H119" i="9"/>
  <c r="G119" i="9"/>
  <c r="F119" i="9"/>
  <c r="H118" i="9"/>
  <c r="G118" i="9"/>
  <c r="F118" i="9"/>
  <c r="E118" i="9"/>
  <c r="B118" i="9" s="1"/>
  <c r="H117" i="9"/>
  <c r="G117" i="9"/>
  <c r="F117" i="9"/>
  <c r="E117" i="9"/>
  <c r="B117" i="9" s="1"/>
  <c r="H116" i="9"/>
  <c r="G116" i="9"/>
  <c r="E116" i="9" s="1"/>
  <c r="B116" i="9" s="1"/>
  <c r="F116" i="9"/>
  <c r="H115" i="9"/>
  <c r="G115" i="9"/>
  <c r="F115" i="9"/>
  <c r="H114" i="9"/>
  <c r="G114" i="9"/>
  <c r="F114" i="9"/>
  <c r="E114" i="9"/>
  <c r="B114" i="9" s="1"/>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H108" i="9"/>
  <c r="G108" i="9"/>
  <c r="E108" i="9" s="1"/>
  <c r="B108" i="9" s="1"/>
  <c r="F108" i="9"/>
  <c r="H107" i="9"/>
  <c r="G107" i="9"/>
  <c r="E107" i="9" s="1"/>
  <c r="B107" i="9" s="1"/>
  <c r="F107" i="9"/>
  <c r="H106" i="9"/>
  <c r="G106" i="9"/>
  <c r="F106" i="9"/>
  <c r="E106" i="9"/>
  <c r="B106" i="9" s="1"/>
  <c r="H105" i="9"/>
  <c r="G105" i="9"/>
  <c r="F105" i="9"/>
  <c r="E105" i="9"/>
  <c r="H104" i="9"/>
  <c r="G104" i="9"/>
  <c r="E104" i="9" s="1"/>
  <c r="B104" i="9" s="1"/>
  <c r="F104" i="9"/>
  <c r="H103" i="9"/>
  <c r="G103" i="9"/>
  <c r="E103" i="9" s="1"/>
  <c r="B103" i="9" s="1"/>
  <c r="F103" i="9"/>
  <c r="H102" i="9"/>
  <c r="G102" i="9"/>
  <c r="E102" i="9" s="1"/>
  <c r="B102" i="9" s="1"/>
  <c r="F102" i="9"/>
  <c r="H101" i="9"/>
  <c r="E101" i="9" s="1"/>
  <c r="B101" i="9" s="1"/>
  <c r="G101" i="9"/>
  <c r="F101" i="9"/>
  <c r="H100" i="9"/>
  <c r="G100" i="9"/>
  <c r="F100" i="9"/>
  <c r="E100" i="9"/>
  <c r="B100" i="9" s="1"/>
  <c r="H99" i="9"/>
  <c r="G99" i="9"/>
  <c r="E99" i="9" s="1"/>
  <c r="F99" i="9"/>
  <c r="B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F69" i="9"/>
  <c r="H68" i="9"/>
  <c r="G68" i="9"/>
  <c r="E68" i="9" s="1"/>
  <c r="B68" i="9" s="1"/>
  <c r="F68" i="9"/>
  <c r="H67" i="9"/>
  <c r="E67" i="9" s="1"/>
  <c r="B67" i="9" s="1"/>
  <c r="G67" i="9"/>
  <c r="F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F49" i="9"/>
  <c r="H48" i="9"/>
  <c r="G48" i="9"/>
  <c r="E48" i="9" s="1"/>
  <c r="B48" i="9" s="1"/>
  <c r="F48" i="9"/>
  <c r="H47" i="9"/>
  <c r="E47" i="9" s="1"/>
  <c r="B47" i="9" s="1"/>
  <c r="G47" i="9"/>
  <c r="F47" i="9"/>
  <c r="H46" i="9"/>
  <c r="G46" i="9"/>
  <c r="F46" i="9"/>
  <c r="E46" i="9"/>
  <c r="B46" i="9" s="1"/>
  <c r="H45" i="9"/>
  <c r="G45" i="9"/>
  <c r="E45" i="9" s="1"/>
  <c r="F45" i="9"/>
  <c r="H44" i="9"/>
  <c r="G44" i="9"/>
  <c r="E44" i="9" s="1"/>
  <c r="B44" i="9" s="1"/>
  <c r="F44" i="9"/>
  <c r="H43" i="9"/>
  <c r="E43" i="9" s="1"/>
  <c r="B43" i="9" s="1"/>
  <c r="G43" i="9"/>
  <c r="F43" i="9"/>
  <c r="H42" i="9"/>
  <c r="G42" i="9"/>
  <c r="F42" i="9"/>
  <c r="E42" i="9"/>
  <c r="B42" i="9" s="1"/>
  <c r="H41" i="9"/>
  <c r="G41" i="9"/>
  <c r="E41" i="9" s="1"/>
  <c r="F41" i="9"/>
  <c r="H40" i="9"/>
  <c r="G40" i="9"/>
  <c r="E40" i="9" s="1"/>
  <c r="B40" i="9" s="1"/>
  <c r="F40" i="9"/>
  <c r="H39" i="9"/>
  <c r="E39" i="9" s="1"/>
  <c r="B39" i="9" s="1"/>
  <c r="G39" i="9"/>
  <c r="F39" i="9"/>
  <c r="H38" i="9"/>
  <c r="G38" i="9"/>
  <c r="F38" i="9"/>
  <c r="E38" i="9"/>
  <c r="B38" i="9" s="1"/>
  <c r="H37" i="9"/>
  <c r="G37" i="9"/>
  <c r="E37" i="9" s="1"/>
  <c r="F37" i="9"/>
  <c r="H36" i="9"/>
  <c r="G36" i="9"/>
  <c r="E36" i="9" s="1"/>
  <c r="B36" i="9" s="1"/>
  <c r="F36" i="9"/>
  <c r="H35" i="9"/>
  <c r="E35" i="9" s="1"/>
  <c r="B35" i="9" s="1"/>
  <c r="G35" i="9"/>
  <c r="F35" i="9"/>
  <c r="H34" i="9"/>
  <c r="G34" i="9"/>
  <c r="F34" i="9"/>
  <c r="E34" i="9"/>
  <c r="B34" i="9" s="1"/>
  <c r="H33" i="9"/>
  <c r="G33" i="9"/>
  <c r="F33" i="9"/>
  <c r="H32" i="9"/>
  <c r="G32" i="9"/>
  <c r="F32" i="9"/>
  <c r="H31" i="9"/>
  <c r="E31" i="9" s="1"/>
  <c r="B31" i="9" s="1"/>
  <c r="G31" i="9"/>
  <c r="F31" i="9"/>
  <c r="H30" i="9"/>
  <c r="G30" i="9"/>
  <c r="F30" i="9"/>
  <c r="E30" i="9"/>
  <c r="B30" i="9" s="1"/>
  <c r="H29" i="9"/>
  <c r="G29" i="9"/>
  <c r="E29" i="9" s="1"/>
  <c r="F29" i="9"/>
  <c r="H28" i="9"/>
  <c r="G28" i="9"/>
  <c r="E28" i="9" s="1"/>
  <c r="B28" i="9" s="1"/>
  <c r="F28" i="9"/>
  <c r="H27" i="9"/>
  <c r="G27" i="9"/>
  <c r="F27" i="9"/>
  <c r="H26" i="9"/>
  <c r="G26" i="9"/>
  <c r="F26" i="9"/>
  <c r="E26" i="9"/>
  <c r="B26" i="9" s="1"/>
  <c r="H25" i="9"/>
  <c r="G25" i="9"/>
  <c r="E25" i="9" s="1"/>
  <c r="F25" i="9"/>
  <c r="H24" i="9"/>
  <c r="G24" i="9"/>
  <c r="E24" i="9" s="1"/>
  <c r="B24" i="9" s="1"/>
  <c r="F24" i="9"/>
  <c r="H23" i="9"/>
  <c r="E23" i="9" s="1"/>
  <c r="B23" i="9" s="1"/>
  <c r="G23" i="9"/>
  <c r="F23" i="9"/>
  <c r="H22" i="9"/>
  <c r="G22" i="9"/>
  <c r="F22" i="9"/>
  <c r="E22" i="9"/>
  <c r="B22" i="9" s="1"/>
  <c r="F21" i="9"/>
  <c r="F4" i="9"/>
  <c r="O3" i="9"/>
  <c r="G275" i="9" s="1"/>
  <c r="E275" i="9" s="1"/>
  <c r="I3" i="9"/>
  <c r="H3" i="9"/>
  <c r="G3" i="9"/>
  <c r="D101" i="8"/>
  <c r="C1576" i="1" s="1"/>
  <c r="D95" i="8"/>
  <c r="D90" i="8"/>
  <c r="D85" i="8"/>
  <c r="D80" i="8"/>
  <c r="D75" i="8"/>
  <c r="D70" i="8"/>
  <c r="D65" i="8"/>
  <c r="D60" i="8"/>
  <c r="D55" i="8"/>
  <c r="D49" i="8" s="1"/>
  <c r="D50" i="8"/>
  <c r="D44" i="8"/>
  <c r="C1519" i="1" s="1"/>
  <c r="D36" i="8"/>
  <c r="D26" i="8"/>
  <c r="D18" i="8"/>
  <c r="D8" i="8"/>
  <c r="D6" i="8"/>
  <c r="C1481" i="1" s="1"/>
  <c r="E44" i="7"/>
  <c r="D44" i="7"/>
  <c r="E39" i="7"/>
  <c r="D39" i="7"/>
  <c r="D38" i="7" s="1"/>
  <c r="E38" i="7"/>
  <c r="E30" i="7"/>
  <c r="D30" i="7"/>
  <c r="D22" i="7" s="1"/>
  <c r="E23" i="7"/>
  <c r="E22" i="7" s="1"/>
  <c r="D1453" i="1" s="1"/>
  <c r="D23" i="7"/>
  <c r="E14" i="7"/>
  <c r="D14" i="7"/>
  <c r="E7" i="7"/>
  <c r="D7" i="7"/>
  <c r="D6" i="7" s="1"/>
  <c r="E6" i="7"/>
  <c r="E5" i="7" s="1"/>
  <c r="I29"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E245" i="5" s="1"/>
  <c r="D1222" i="1" s="1"/>
  <c r="D246" i="5"/>
  <c r="D245" i="5" s="1"/>
  <c r="C1222" i="1" s="1"/>
  <c r="F244" i="5"/>
  <c r="F243" i="5"/>
  <c r="E242" i="5"/>
  <c r="D242" i="5"/>
  <c r="F242" i="5" s="1"/>
  <c r="F241" i="5"/>
  <c r="F240" i="5"/>
  <c r="E239" i="5"/>
  <c r="F239" i="5" s="1"/>
  <c r="D239" i="5"/>
  <c r="E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E177" i="5" s="1"/>
  <c r="H308" i="9" s="1"/>
  <c r="D180" i="5"/>
  <c r="C1157" i="1" s="1"/>
  <c r="H1157" i="1"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D146" i="5"/>
  <c r="C1124" i="1"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6" i="5"/>
  <c r="F85" i="5"/>
  <c r="F84" i="5"/>
  <c r="F83" i="5"/>
  <c r="F82" i="5"/>
  <c r="F81" i="5"/>
  <c r="F80" i="5"/>
  <c r="F79" i="5"/>
  <c r="E79" i="5"/>
  <c r="D79" i="5"/>
  <c r="E78" i="5"/>
  <c r="D78" i="5"/>
  <c r="F77" i="5"/>
  <c r="F76" i="5"/>
  <c r="F75" i="5"/>
  <c r="F74" i="5"/>
  <c r="F73" i="5"/>
  <c r="F72" i="5"/>
  <c r="F71" i="5"/>
  <c r="E70" i="5"/>
  <c r="D70" i="5"/>
  <c r="C1048" i="1" s="1"/>
  <c r="E69"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C1013" i="1" s="1"/>
  <c r="G1013" i="1" s="1"/>
  <c r="F34" i="5"/>
  <c r="F33" i="5"/>
  <c r="F32" i="5"/>
  <c r="F31" i="5"/>
  <c r="F30" i="5"/>
  <c r="E29" i="5"/>
  <c r="D29" i="5"/>
  <c r="F29" i="5" s="1"/>
  <c r="F28" i="5"/>
  <c r="F27" i="5"/>
  <c r="F26" i="5"/>
  <c r="F25" i="5"/>
  <c r="F24" i="5"/>
  <c r="F23" i="5"/>
  <c r="F22" i="5"/>
  <c r="F21" i="5"/>
  <c r="F20" i="5"/>
  <c r="E19" i="5"/>
  <c r="D19" i="5"/>
  <c r="C997" i="1" s="1"/>
  <c r="F18" i="5"/>
  <c r="F17" i="5"/>
  <c r="F16" i="5"/>
  <c r="F15" i="5"/>
  <c r="F14" i="5"/>
  <c r="F13" i="5"/>
  <c r="E13" i="5"/>
  <c r="D13" i="5"/>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1" i="4"/>
  <c r="F630" i="4"/>
  <c r="E629" i="4"/>
  <c r="E625" i="4" s="1"/>
  <c r="D629" i="4"/>
  <c r="F629" i="4" s="1"/>
  <c r="F628" i="4"/>
  <c r="F627" i="4"/>
  <c r="F626" i="4"/>
  <c r="E626" i="4"/>
  <c r="D626" i="4"/>
  <c r="G196" i="9" s="1"/>
  <c r="E196" i="9" s="1"/>
  <c r="B196" i="9"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F579" i="4"/>
  <c r="F578" i="4"/>
  <c r="F577" i="4"/>
  <c r="E577" i="4"/>
  <c r="D577" i="4"/>
  <c r="F576" i="4"/>
  <c r="F575" i="4"/>
  <c r="E574" i="4"/>
  <c r="D574" i="4"/>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1" i="4"/>
  <c r="F520" i="4"/>
  <c r="E519" i="4"/>
  <c r="E515" i="4" s="1"/>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18" i="4"/>
  <c r="E418" i="4"/>
  <c r="D418" i="4"/>
  <c r="E417" i="4"/>
  <c r="D417" i="4"/>
  <c r="D644" i="4" s="1"/>
  <c r="C638" i="1" s="1"/>
  <c r="E416" i="4"/>
  <c r="D416" i="4"/>
  <c r="F411" i="4"/>
  <c r="F410" i="4"/>
  <c r="F409" i="4"/>
  <c r="F406" i="4"/>
  <c r="F405" i="4"/>
  <c r="F404" i="4"/>
  <c r="F403" i="4"/>
  <c r="E402" i="4"/>
  <c r="D402" i="4"/>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C378" i="1" s="1"/>
  <c r="F382" i="4"/>
  <c r="F381" i="4"/>
  <c r="F380" i="4"/>
  <c r="F379" i="4"/>
  <c r="F378" i="4"/>
  <c r="E378" i="4"/>
  <c r="D378" i="4"/>
  <c r="F377" i="4"/>
  <c r="F376" i="4"/>
  <c r="F375" i="4"/>
  <c r="F374" i="4"/>
  <c r="F373" i="4"/>
  <c r="F372" i="4"/>
  <c r="F371" i="4"/>
  <c r="F370" i="4"/>
  <c r="F369" i="4"/>
  <c r="E369" i="4"/>
  <c r="D369" i="4"/>
  <c r="F368" i="4"/>
  <c r="F367" i="4"/>
  <c r="F366" i="4"/>
  <c r="F365" i="4"/>
  <c r="E364" i="4"/>
  <c r="E363" i="4" s="1"/>
  <c r="D364" i="4"/>
  <c r="F364" i="4" s="1"/>
  <c r="F362" i="4"/>
  <c r="F361" i="4"/>
  <c r="F360" i="4"/>
  <c r="F359" i="4"/>
  <c r="F358" i="4"/>
  <c r="F357" i="4"/>
  <c r="E356" i="4"/>
  <c r="E351" i="4" s="1"/>
  <c r="D356" i="4"/>
  <c r="D351" i="4" s="1"/>
  <c r="F355" i="4"/>
  <c r="F354" i="4"/>
  <c r="F353" i="4"/>
  <c r="F352" i="4"/>
  <c r="E352" i="4"/>
  <c r="D352" i="4"/>
  <c r="F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E299" i="4" s="1"/>
  <c r="D304" i="4"/>
  <c r="D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0" i="1" s="1"/>
  <c r="D225" i="4"/>
  <c r="F223" i="4"/>
  <c r="F222" i="4"/>
  <c r="F221" i="4"/>
  <c r="F220" i="4"/>
  <c r="F219" i="4"/>
  <c r="E219" i="4"/>
  <c r="D219" i="4"/>
  <c r="F218" i="4"/>
  <c r="F217" i="4"/>
  <c r="E216" i="4"/>
  <c r="D216" i="4"/>
  <c r="E215" i="4"/>
  <c r="F214" i="4"/>
  <c r="F213" i="4"/>
  <c r="F212" i="4"/>
  <c r="F211" i="4"/>
  <c r="E210" i="4"/>
  <c r="E196" i="4" s="1"/>
  <c r="D210" i="4"/>
  <c r="F210" i="4" s="1"/>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C160" i="1" s="1"/>
  <c r="F162" i="4"/>
  <c r="F161" i="4"/>
  <c r="F160" i="4"/>
  <c r="E159" i="4"/>
  <c r="D159" i="4"/>
  <c r="F159" i="4" s="1"/>
  <c r="F158" i="4"/>
  <c r="F157" i="4"/>
  <c r="F156" i="4"/>
  <c r="F155" i="4"/>
  <c r="F154" i="4"/>
  <c r="E153" i="4"/>
  <c r="D153" i="4"/>
  <c r="C149" i="1" s="1"/>
  <c r="E152" i="4"/>
  <c r="F150" i="4"/>
  <c r="F149" i="4"/>
  <c r="F148" i="4"/>
  <c r="F147" i="4"/>
  <c r="F146" i="4"/>
  <c r="F145" i="4"/>
  <c r="F144" i="4"/>
  <c r="F143" i="4"/>
  <c r="F142" i="4"/>
  <c r="F141" i="4"/>
  <c r="F140" i="4"/>
  <c r="E140" i="4"/>
  <c r="D140" i="4"/>
  <c r="E139" i="4"/>
  <c r="D139" i="4"/>
  <c r="F138" i="4"/>
  <c r="F137" i="4"/>
  <c r="F136" i="4"/>
  <c r="F135" i="4"/>
  <c r="E134" i="4"/>
  <c r="D134" i="4"/>
  <c r="E133" i="4"/>
  <c r="D129" i="1" s="1"/>
  <c r="F132" i="4"/>
  <c r="F131" i="4"/>
  <c r="F130" i="4"/>
  <c r="F129" i="4"/>
  <c r="E128" i="4"/>
  <c r="D128" i="4"/>
  <c r="D124" i="4" s="1"/>
  <c r="C120" i="1" s="1"/>
  <c r="F127" i="4"/>
  <c r="F126" i="4"/>
  <c r="E125" i="4"/>
  <c r="D125" i="4"/>
  <c r="F125" i="4" s="1"/>
  <c r="F123" i="4"/>
  <c r="F122" i="4"/>
  <c r="F121" i="4"/>
  <c r="E120" i="4"/>
  <c r="D120" i="4"/>
  <c r="F120" i="4" s="1"/>
  <c r="F119" i="4"/>
  <c r="F118" i="4"/>
  <c r="F117" i="4"/>
  <c r="F116" i="4"/>
  <c r="F115" i="4"/>
  <c r="F114" i="4"/>
  <c r="F113" i="4"/>
  <c r="F112" i="4"/>
  <c r="E112" i="4"/>
  <c r="D112" i="4"/>
  <c r="F111" i="4"/>
  <c r="F110" i="4"/>
  <c r="F109" i="4"/>
  <c r="F108" i="4"/>
  <c r="E107" i="4"/>
  <c r="E106" i="4" s="1"/>
  <c r="D107" i="4"/>
  <c r="D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c r="L3" i="9" s="1"/>
  <c r="H1580" i="1"/>
  <c r="G1580" i="1"/>
  <c r="C1580" i="1"/>
  <c r="C1579" i="1"/>
  <c r="H1579" i="1" s="1"/>
  <c r="C1578" i="1"/>
  <c r="C1577" i="1"/>
  <c r="H1577" i="1" s="1"/>
  <c r="C1575" i="1"/>
  <c r="H1574" i="1"/>
  <c r="C1574" i="1"/>
  <c r="G1574" i="1" s="1"/>
  <c r="H1573" i="1"/>
  <c r="G1573" i="1"/>
  <c r="C1573" i="1"/>
  <c r="C1572" i="1"/>
  <c r="G1571" i="1"/>
  <c r="C1571" i="1"/>
  <c r="H1571" i="1" s="1"/>
  <c r="C1570" i="1"/>
  <c r="H1569" i="1"/>
  <c r="G1569" i="1"/>
  <c r="C1569" i="1"/>
  <c r="H1568" i="1"/>
  <c r="G1568" i="1"/>
  <c r="C1568" i="1"/>
  <c r="C1567" i="1"/>
  <c r="C1566" i="1"/>
  <c r="G1566" i="1" s="1"/>
  <c r="C1565" i="1"/>
  <c r="H1565" i="1" s="1"/>
  <c r="C1564" i="1"/>
  <c r="G1563" i="1"/>
  <c r="C1563" i="1"/>
  <c r="H1563" i="1" s="1"/>
  <c r="C1562" i="1"/>
  <c r="H1561" i="1"/>
  <c r="G1561" i="1"/>
  <c r="C1561" i="1"/>
  <c r="H1560" i="1"/>
  <c r="G1560" i="1"/>
  <c r="C1560" i="1"/>
  <c r="C1559" i="1"/>
  <c r="H1558" i="1"/>
  <c r="C1558" i="1"/>
  <c r="G1558" i="1" s="1"/>
  <c r="H1557" i="1"/>
  <c r="G1557" i="1"/>
  <c r="C1557" i="1"/>
  <c r="C1556" i="1"/>
  <c r="G1555" i="1"/>
  <c r="C1555" i="1"/>
  <c r="H1555" i="1" s="1"/>
  <c r="C1554" i="1"/>
  <c r="H1553" i="1"/>
  <c r="G1553" i="1"/>
  <c r="C1553" i="1"/>
  <c r="H1552" i="1"/>
  <c r="G1552" i="1"/>
  <c r="C1552" i="1"/>
  <c r="C1551" i="1"/>
  <c r="H1550" i="1"/>
  <c r="C1550" i="1"/>
  <c r="G1550" i="1" s="1"/>
  <c r="H1549" i="1"/>
  <c r="G1549" i="1"/>
  <c r="C1549" i="1"/>
  <c r="C1548" i="1"/>
  <c r="G1547" i="1"/>
  <c r="C1547" i="1"/>
  <c r="H1547" i="1" s="1"/>
  <c r="C1546" i="1"/>
  <c r="H1545" i="1"/>
  <c r="G1545" i="1"/>
  <c r="C1545" i="1"/>
  <c r="H1544" i="1"/>
  <c r="G1544" i="1"/>
  <c r="C1544" i="1"/>
  <c r="C1543" i="1"/>
  <c r="H1542" i="1"/>
  <c r="C1542" i="1"/>
  <c r="G1542" i="1" s="1"/>
  <c r="H1541" i="1"/>
  <c r="G1541" i="1"/>
  <c r="C1541" i="1"/>
  <c r="C1540" i="1"/>
  <c r="G1539" i="1"/>
  <c r="C1539" i="1"/>
  <c r="H1539" i="1" s="1"/>
  <c r="C1538" i="1"/>
  <c r="H1537" i="1"/>
  <c r="G1537" i="1"/>
  <c r="C1537" i="1"/>
  <c r="H1536" i="1"/>
  <c r="G1536" i="1"/>
  <c r="C1536" i="1"/>
  <c r="C1535" i="1"/>
  <c r="H1534" i="1"/>
  <c r="C1534" i="1"/>
  <c r="G1534" i="1" s="1"/>
  <c r="H1533" i="1"/>
  <c r="G1533" i="1"/>
  <c r="C1533" i="1"/>
  <c r="C1532" i="1"/>
  <c r="C1531" i="1"/>
  <c r="H1531" i="1" s="1"/>
  <c r="H1529" i="1"/>
  <c r="G1529" i="1"/>
  <c r="C1529" i="1"/>
  <c r="H1528" i="1"/>
  <c r="G1528" i="1"/>
  <c r="C1528" i="1"/>
  <c r="C1527" i="1"/>
  <c r="H1526" i="1"/>
  <c r="C1526" i="1"/>
  <c r="G1526" i="1" s="1"/>
  <c r="H1525" i="1"/>
  <c r="G1525" i="1"/>
  <c r="C1525" i="1"/>
  <c r="C1524" i="1"/>
  <c r="G1523" i="1"/>
  <c r="C1523" i="1"/>
  <c r="H1523" i="1" s="1"/>
  <c r="C1522" i="1"/>
  <c r="H1521" i="1"/>
  <c r="G1521" i="1"/>
  <c r="C1521" i="1"/>
  <c r="H1520" i="1"/>
  <c r="G1520" i="1"/>
  <c r="C1520" i="1"/>
  <c r="H1516" i="1"/>
  <c r="C1516" i="1"/>
  <c r="G1516" i="1" s="1"/>
  <c r="C1515" i="1"/>
  <c r="H1515" i="1" s="1"/>
  <c r="C1514" i="1"/>
  <c r="G1514" i="1" s="1"/>
  <c r="H1513" i="1"/>
  <c r="G1513" i="1"/>
  <c r="C1513" i="1"/>
  <c r="C1512" i="1"/>
  <c r="C1511" i="1"/>
  <c r="H1511" i="1" s="1"/>
  <c r="H1510" i="1"/>
  <c r="C1510" i="1"/>
  <c r="G1510" i="1" s="1"/>
  <c r="H1509" i="1"/>
  <c r="G1509" i="1"/>
  <c r="C1509" i="1"/>
  <c r="H1508" i="1"/>
  <c r="C1508" i="1"/>
  <c r="G1508" i="1" s="1"/>
  <c r="C1507" i="1"/>
  <c r="H1507" i="1" s="1"/>
  <c r="C1506" i="1"/>
  <c r="G1506" i="1" s="1"/>
  <c r="H1505" i="1"/>
  <c r="G1505" i="1"/>
  <c r="C1505" i="1"/>
  <c r="C1504" i="1"/>
  <c r="C1503" i="1"/>
  <c r="H1503" i="1" s="1"/>
  <c r="H1502" i="1"/>
  <c r="C1502" i="1"/>
  <c r="G1502" i="1" s="1"/>
  <c r="C1500" i="1"/>
  <c r="G1500" i="1" s="1"/>
  <c r="H1498" i="1"/>
  <c r="C1498" i="1"/>
  <c r="G1498" i="1" s="1"/>
  <c r="H1497" i="1"/>
  <c r="G1497" i="1"/>
  <c r="C1497" i="1"/>
  <c r="C1496" i="1"/>
  <c r="H1496" i="1" s="1"/>
  <c r="C1495" i="1"/>
  <c r="H1494" i="1"/>
  <c r="C1494" i="1"/>
  <c r="G1494" i="1" s="1"/>
  <c r="H1493" i="1"/>
  <c r="G1493" i="1"/>
  <c r="C1493" i="1"/>
  <c r="C1492" i="1"/>
  <c r="H1492" i="1" s="1"/>
  <c r="C1491" i="1"/>
  <c r="H1490" i="1"/>
  <c r="C1490" i="1"/>
  <c r="G1490" i="1" s="1"/>
  <c r="H1489" i="1"/>
  <c r="G1489" i="1"/>
  <c r="C1489" i="1"/>
  <c r="C1488" i="1"/>
  <c r="H1488" i="1" s="1"/>
  <c r="C1487" i="1"/>
  <c r="H1486" i="1"/>
  <c r="C1486" i="1"/>
  <c r="G1486" i="1" s="1"/>
  <c r="H1485" i="1"/>
  <c r="G1485" i="1"/>
  <c r="C1485" i="1"/>
  <c r="C1484" i="1"/>
  <c r="H1484" i="1" s="1"/>
  <c r="C1483" i="1"/>
  <c r="C1482" i="1"/>
  <c r="G1482" i="1" s="1"/>
  <c r="C1480" i="1"/>
  <c r="H1479" i="1"/>
  <c r="G1479" i="1"/>
  <c r="I1479" i="1" s="1"/>
  <c r="D1479" i="1"/>
  <c r="C1479" i="1"/>
  <c r="J1479" i="1" s="1"/>
  <c r="D1478" i="1"/>
  <c r="C1478" i="1"/>
  <c r="J1478" i="1" s="1"/>
  <c r="H1477" i="1"/>
  <c r="G1477" i="1"/>
  <c r="I1477" i="1" s="1"/>
  <c r="D1477" i="1"/>
  <c r="C1477" i="1"/>
  <c r="J1477" i="1" s="1"/>
  <c r="D1476" i="1"/>
  <c r="C1476" i="1"/>
  <c r="J1476" i="1" s="1"/>
  <c r="D1475" i="1"/>
  <c r="C1475" i="1"/>
  <c r="H1474" i="1"/>
  <c r="G1474" i="1"/>
  <c r="I1474" i="1" s="1"/>
  <c r="D1474" i="1"/>
  <c r="C1474" i="1"/>
  <c r="J1474" i="1" s="1"/>
  <c r="D1473" i="1"/>
  <c r="C1473" i="1"/>
  <c r="H1472" i="1"/>
  <c r="G1472" i="1"/>
  <c r="I1472" i="1" s="1"/>
  <c r="D1472" i="1"/>
  <c r="C1472" i="1"/>
  <c r="J1472" i="1" s="1"/>
  <c r="D1471" i="1"/>
  <c r="C1471" i="1"/>
  <c r="D1470" i="1"/>
  <c r="C1470" i="1"/>
  <c r="D1469" i="1"/>
  <c r="C1469" i="1"/>
  <c r="H1468" i="1"/>
  <c r="G1468" i="1"/>
  <c r="I1468" i="1" s="1"/>
  <c r="D1468" i="1"/>
  <c r="C1468" i="1"/>
  <c r="J1468" i="1" s="1"/>
  <c r="D1467" i="1"/>
  <c r="C1467" i="1"/>
  <c r="H1466" i="1"/>
  <c r="G1466" i="1"/>
  <c r="I1466" i="1" s="1"/>
  <c r="D1466" i="1"/>
  <c r="C1466" i="1"/>
  <c r="J1466" i="1" s="1"/>
  <c r="D1465" i="1"/>
  <c r="C1465" i="1"/>
  <c r="H1464" i="1"/>
  <c r="G1464" i="1"/>
  <c r="I1464" i="1" s="1"/>
  <c r="D1464" i="1"/>
  <c r="C1464" i="1"/>
  <c r="J1464" i="1" s="1"/>
  <c r="D1463" i="1"/>
  <c r="C1463" i="1"/>
  <c r="H1462" i="1"/>
  <c r="G1462" i="1"/>
  <c r="I1462" i="1" s="1"/>
  <c r="D1462" i="1"/>
  <c r="C1462" i="1"/>
  <c r="J1462" i="1" s="1"/>
  <c r="H1461" i="1"/>
  <c r="G1461" i="1"/>
  <c r="D1461" i="1"/>
  <c r="C1461" i="1"/>
  <c r="D1460" i="1"/>
  <c r="C1460" i="1"/>
  <c r="H1459" i="1"/>
  <c r="G1459" i="1"/>
  <c r="I1459" i="1" s="1"/>
  <c r="D1459" i="1"/>
  <c r="C1459" i="1"/>
  <c r="J1459" i="1" s="1"/>
  <c r="D1458" i="1"/>
  <c r="C1458" i="1"/>
  <c r="H1457" i="1"/>
  <c r="G1457" i="1"/>
  <c r="I1457" i="1" s="1"/>
  <c r="D1457" i="1"/>
  <c r="C1457" i="1"/>
  <c r="J1457" i="1" s="1"/>
  <c r="D1456" i="1"/>
  <c r="C1456" i="1"/>
  <c r="H1455" i="1"/>
  <c r="G1455" i="1"/>
  <c r="I1455" i="1" s="1"/>
  <c r="D1455" i="1"/>
  <c r="C1455" i="1"/>
  <c r="J1455" i="1" s="1"/>
  <c r="D1454" i="1"/>
  <c r="C1454" i="1"/>
  <c r="H1454" i="1" s="1"/>
  <c r="J1452" i="1"/>
  <c r="D1452" i="1"/>
  <c r="C1452" i="1"/>
  <c r="H1451" i="1"/>
  <c r="G1451" i="1"/>
  <c r="D1451" i="1"/>
  <c r="C1451" i="1"/>
  <c r="J1451" i="1" s="1"/>
  <c r="J1450" i="1"/>
  <c r="D1450" i="1"/>
  <c r="C1450" i="1"/>
  <c r="H1449" i="1"/>
  <c r="G1449" i="1"/>
  <c r="D1449" i="1"/>
  <c r="C1449" i="1"/>
  <c r="J1449" i="1" s="1"/>
  <c r="J1448" i="1"/>
  <c r="D1448" i="1"/>
  <c r="C1448" i="1"/>
  <c r="H1447" i="1"/>
  <c r="G1447" i="1"/>
  <c r="D1447" i="1"/>
  <c r="C1447" i="1"/>
  <c r="J1447" i="1" s="1"/>
  <c r="J1446" i="1"/>
  <c r="D1446" i="1"/>
  <c r="C1446" i="1"/>
  <c r="G1445" i="1"/>
  <c r="D1445" i="1"/>
  <c r="H1445" i="1" s="1"/>
  <c r="C1445" i="1"/>
  <c r="J1445" i="1" s="1"/>
  <c r="H1444" i="1"/>
  <c r="D1444" i="1"/>
  <c r="C1444" i="1"/>
  <c r="G1443" i="1"/>
  <c r="I1443" i="1" s="1"/>
  <c r="D1443" i="1"/>
  <c r="H1443" i="1" s="1"/>
  <c r="C1443" i="1"/>
  <c r="H1442" i="1"/>
  <c r="D1442" i="1"/>
  <c r="C1442" i="1"/>
  <c r="G1441" i="1"/>
  <c r="I1441" i="1" s="1"/>
  <c r="D1441" i="1"/>
  <c r="H1441" i="1" s="1"/>
  <c r="C1441" i="1"/>
  <c r="H1440" i="1"/>
  <c r="D1440" i="1"/>
  <c r="C1440" i="1"/>
  <c r="G1439" i="1"/>
  <c r="I1439" i="1" s="1"/>
  <c r="D1439" i="1"/>
  <c r="H1439" i="1" s="1"/>
  <c r="C1439" i="1"/>
  <c r="D1438" i="1"/>
  <c r="C1438" i="1"/>
  <c r="G1437" i="1"/>
  <c r="D1437" i="1"/>
  <c r="H1437" i="1" s="1"/>
  <c r="C1437" i="1"/>
  <c r="D1436" i="1"/>
  <c r="D1434" i="1"/>
  <c r="H1434" i="1" s="1"/>
  <c r="C1434" i="1"/>
  <c r="G1433" i="1"/>
  <c r="D1433" i="1"/>
  <c r="H1433" i="1" s="1"/>
  <c r="C1433" i="1"/>
  <c r="D1432" i="1"/>
  <c r="C1432" i="1"/>
  <c r="G1431" i="1"/>
  <c r="D1431" i="1"/>
  <c r="H1431" i="1" s="1"/>
  <c r="C1431" i="1"/>
  <c r="D1430" i="1"/>
  <c r="H1430" i="1" s="1"/>
  <c r="C1430" i="1"/>
  <c r="G1429" i="1"/>
  <c r="D1429" i="1"/>
  <c r="H1429" i="1" s="1"/>
  <c r="C1429" i="1"/>
  <c r="D1428" i="1"/>
  <c r="C1428" i="1"/>
  <c r="G1427" i="1"/>
  <c r="D1427" i="1"/>
  <c r="H1427" i="1" s="1"/>
  <c r="C1427" i="1"/>
  <c r="D1426" i="1"/>
  <c r="H1426" i="1" s="1"/>
  <c r="C1426" i="1"/>
  <c r="G1425" i="1"/>
  <c r="D1425" i="1"/>
  <c r="H1425" i="1" s="1"/>
  <c r="C1425" i="1"/>
  <c r="D1424" i="1"/>
  <c r="C1424" i="1"/>
  <c r="D1423" i="1"/>
  <c r="G1422" i="1"/>
  <c r="D1422" i="1"/>
  <c r="H1422" i="1" s="1"/>
  <c r="C1422" i="1"/>
  <c r="D1421" i="1"/>
  <c r="C1421" i="1"/>
  <c r="D1420" i="1"/>
  <c r="C1420" i="1"/>
  <c r="D1419" i="1"/>
  <c r="H1419" i="1" s="1"/>
  <c r="C1419" i="1"/>
  <c r="G1418" i="1"/>
  <c r="D1418" i="1"/>
  <c r="H1418" i="1" s="1"/>
  <c r="C1418" i="1"/>
  <c r="D1417" i="1"/>
  <c r="C1417" i="1"/>
  <c r="G1416" i="1"/>
  <c r="D1416" i="1"/>
  <c r="H1416" i="1" s="1"/>
  <c r="C1416" i="1"/>
  <c r="D1415" i="1"/>
  <c r="H1415" i="1" s="1"/>
  <c r="C1415" i="1"/>
  <c r="G1414" i="1"/>
  <c r="D1414" i="1"/>
  <c r="H1414" i="1" s="1"/>
  <c r="C1414" i="1"/>
  <c r="D1413" i="1"/>
  <c r="C1413" i="1"/>
  <c r="G1412" i="1"/>
  <c r="D1412" i="1"/>
  <c r="H1412" i="1" s="1"/>
  <c r="C1412" i="1"/>
  <c r="D1411" i="1"/>
  <c r="H1411" i="1" s="1"/>
  <c r="C1411" i="1"/>
  <c r="G1410" i="1"/>
  <c r="D1410" i="1"/>
  <c r="H1410" i="1" s="1"/>
  <c r="C1410" i="1"/>
  <c r="D1409" i="1"/>
  <c r="C1409" i="1"/>
  <c r="D1408" i="1"/>
  <c r="D1407" i="1"/>
  <c r="H1407" i="1" s="1"/>
  <c r="C1407" i="1"/>
  <c r="G1406" i="1"/>
  <c r="D1406" i="1"/>
  <c r="H1406" i="1" s="1"/>
  <c r="C1406" i="1"/>
  <c r="D1405" i="1"/>
  <c r="C1405" i="1"/>
  <c r="G1404" i="1"/>
  <c r="D1404" i="1"/>
  <c r="H1404" i="1" s="1"/>
  <c r="C1404" i="1"/>
  <c r="D1403" i="1"/>
  <c r="C1403" i="1"/>
  <c r="G1402" i="1"/>
  <c r="D1402" i="1"/>
  <c r="H1402" i="1" s="1"/>
  <c r="C1402" i="1"/>
  <c r="D1401" i="1"/>
  <c r="C1401" i="1"/>
  <c r="G1400" i="1"/>
  <c r="D1400" i="1"/>
  <c r="H1400" i="1" s="1"/>
  <c r="C1400" i="1"/>
  <c r="D1399" i="1"/>
  <c r="H1399" i="1" s="1"/>
  <c r="C1399" i="1"/>
  <c r="G1398" i="1"/>
  <c r="D1398" i="1"/>
  <c r="H1398" i="1" s="1"/>
  <c r="C1398" i="1"/>
  <c r="D1397" i="1"/>
  <c r="C1397" i="1"/>
  <c r="G1396" i="1"/>
  <c r="D1396" i="1"/>
  <c r="H1396" i="1" s="1"/>
  <c r="C1396" i="1"/>
  <c r="D1395" i="1"/>
  <c r="H1395" i="1" s="1"/>
  <c r="C1395" i="1"/>
  <c r="G1394" i="1"/>
  <c r="D1394" i="1"/>
  <c r="H1394" i="1" s="1"/>
  <c r="C1394" i="1"/>
  <c r="D1393" i="1"/>
  <c r="C1393" i="1"/>
  <c r="G1392" i="1"/>
  <c r="D1392" i="1"/>
  <c r="H1392" i="1" s="1"/>
  <c r="C1392" i="1"/>
  <c r="D1391" i="1"/>
  <c r="H1391" i="1" s="1"/>
  <c r="C1391" i="1"/>
  <c r="G1390" i="1"/>
  <c r="D1390" i="1"/>
  <c r="H1390" i="1" s="1"/>
  <c r="C1390" i="1"/>
  <c r="D1389" i="1"/>
  <c r="C1389" i="1"/>
  <c r="D1388" i="1"/>
  <c r="G1387" i="1"/>
  <c r="D1387" i="1"/>
  <c r="H1387" i="1" s="1"/>
  <c r="C1387" i="1"/>
  <c r="D1386" i="1"/>
  <c r="C1386" i="1"/>
  <c r="G1385" i="1"/>
  <c r="D1385" i="1"/>
  <c r="H1385" i="1" s="1"/>
  <c r="C1385" i="1"/>
  <c r="G1384" i="1"/>
  <c r="D1384" i="1"/>
  <c r="H1384" i="1" s="1"/>
  <c r="C1384" i="1"/>
  <c r="D1383" i="1"/>
  <c r="G1382" i="1"/>
  <c r="D1382" i="1"/>
  <c r="H1382" i="1" s="1"/>
  <c r="C1382" i="1"/>
  <c r="G1381" i="1"/>
  <c r="D1381" i="1"/>
  <c r="H1381" i="1" s="1"/>
  <c r="C1381" i="1"/>
  <c r="G1380" i="1"/>
  <c r="D1380" i="1"/>
  <c r="H1380" i="1" s="1"/>
  <c r="C1380" i="1"/>
  <c r="D1379" i="1"/>
  <c r="C1379" i="1"/>
  <c r="G1378" i="1"/>
  <c r="D1378" i="1"/>
  <c r="H1378" i="1" s="1"/>
  <c r="C1378" i="1"/>
  <c r="G1377" i="1"/>
  <c r="D1377" i="1"/>
  <c r="H1377" i="1" s="1"/>
  <c r="C1377" i="1"/>
  <c r="G1376" i="1"/>
  <c r="D1376" i="1"/>
  <c r="H1376" i="1" s="1"/>
  <c r="C1376" i="1"/>
  <c r="D1375" i="1"/>
  <c r="C1375" i="1"/>
  <c r="G1374" i="1"/>
  <c r="D1374" i="1"/>
  <c r="H1374" i="1" s="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G1298" i="1"/>
  <c r="D1298" i="1"/>
  <c r="H1298" i="1" s="1"/>
  <c r="C1298" i="1"/>
  <c r="G1297" i="1"/>
  <c r="D1297" i="1"/>
  <c r="H1297" i="1" s="1"/>
  <c r="C1297" i="1"/>
  <c r="G1296" i="1"/>
  <c r="D1296" i="1"/>
  <c r="H1296" i="1" s="1"/>
  <c r="C1296" i="1"/>
  <c r="G1295" i="1"/>
  <c r="D1295" i="1"/>
  <c r="H1295" i="1" s="1"/>
  <c r="C1295" i="1"/>
  <c r="G1294" i="1"/>
  <c r="D1294" i="1"/>
  <c r="H1294" i="1" s="1"/>
  <c r="C1294" i="1"/>
  <c r="G1293" i="1"/>
  <c r="D1293" i="1"/>
  <c r="H1293" i="1" s="1"/>
  <c r="C1293" i="1"/>
  <c r="G1292" i="1"/>
  <c r="D1292" i="1"/>
  <c r="H1292" i="1" s="1"/>
  <c r="C1292" i="1"/>
  <c r="G1291" i="1"/>
  <c r="D1291" i="1"/>
  <c r="H1291" i="1" s="1"/>
  <c r="C1291" i="1"/>
  <c r="G1290" i="1"/>
  <c r="D1290" i="1"/>
  <c r="H1290" i="1" s="1"/>
  <c r="C1290" i="1"/>
  <c r="G1289" i="1"/>
  <c r="D1289" i="1"/>
  <c r="H1289" i="1" s="1"/>
  <c r="C1289" i="1"/>
  <c r="G1288" i="1"/>
  <c r="D1288" i="1"/>
  <c r="H1288" i="1" s="1"/>
  <c r="C1288" i="1"/>
  <c r="G1287" i="1"/>
  <c r="D1287" i="1"/>
  <c r="H1287" i="1" s="1"/>
  <c r="C1287" i="1"/>
  <c r="D1286" i="1"/>
  <c r="H1286" i="1" s="1"/>
  <c r="C1286" i="1"/>
  <c r="G1285" i="1"/>
  <c r="D1285" i="1"/>
  <c r="H1285" i="1" s="1"/>
  <c r="C1285" i="1"/>
  <c r="G1284" i="1"/>
  <c r="D1284" i="1"/>
  <c r="H1284" i="1" s="1"/>
  <c r="C1284" i="1"/>
  <c r="D1283" i="1"/>
  <c r="C1283" i="1"/>
  <c r="D1282" i="1"/>
  <c r="H1282" i="1" s="1"/>
  <c r="C1282" i="1"/>
  <c r="G1281" i="1"/>
  <c r="D1281" i="1"/>
  <c r="H1281" i="1" s="1"/>
  <c r="C1281" i="1"/>
  <c r="G1280" i="1"/>
  <c r="D1280" i="1"/>
  <c r="H1280" i="1" s="1"/>
  <c r="C1280" i="1"/>
  <c r="D1279" i="1"/>
  <c r="G1279" i="1" s="1"/>
  <c r="C1279" i="1"/>
  <c r="D1278" i="1"/>
  <c r="G1278" i="1" s="1"/>
  <c r="C1278" i="1"/>
  <c r="H1278" i="1" s="1"/>
  <c r="G1277" i="1"/>
  <c r="D1277" i="1"/>
  <c r="C1277" i="1"/>
  <c r="H1277" i="1" s="1"/>
  <c r="D1276" i="1"/>
  <c r="C1276" i="1"/>
  <c r="G1276" i="1" s="1"/>
  <c r="D1275" i="1"/>
  <c r="G1275" i="1" s="1"/>
  <c r="C1275" i="1"/>
  <c r="D1274" i="1"/>
  <c r="G1274" i="1" s="1"/>
  <c r="C1274" i="1"/>
  <c r="H1274" i="1" s="1"/>
  <c r="G1273" i="1"/>
  <c r="D1273" i="1"/>
  <c r="C1273" i="1"/>
  <c r="H1273" i="1" s="1"/>
  <c r="G1272" i="1"/>
  <c r="D1272" i="1"/>
  <c r="C1272" i="1"/>
  <c r="D1271" i="1"/>
  <c r="G1271" i="1" s="1"/>
  <c r="C1271" i="1"/>
  <c r="D1270" i="1"/>
  <c r="G1270" i="1" s="1"/>
  <c r="C1270" i="1"/>
  <c r="H1270" i="1" s="1"/>
  <c r="G1269" i="1"/>
  <c r="D1269" i="1"/>
  <c r="C1269" i="1"/>
  <c r="H1269" i="1" s="1"/>
  <c r="G1268" i="1"/>
  <c r="D1268" i="1"/>
  <c r="C1268" i="1"/>
  <c r="D1267" i="1"/>
  <c r="G1267" i="1" s="1"/>
  <c r="C1267" i="1"/>
  <c r="D1266" i="1"/>
  <c r="G1266" i="1" s="1"/>
  <c r="C1266" i="1"/>
  <c r="H1266" i="1" s="1"/>
  <c r="D1265" i="1"/>
  <c r="C1265" i="1"/>
  <c r="D1264" i="1"/>
  <c r="G1264" i="1" s="1"/>
  <c r="C1264" i="1"/>
  <c r="D1263" i="1"/>
  <c r="G1263" i="1" s="1"/>
  <c r="C1263" i="1"/>
  <c r="D1262" i="1"/>
  <c r="G1262" i="1" s="1"/>
  <c r="C1262" i="1"/>
  <c r="H1262" i="1" s="1"/>
  <c r="G1261" i="1"/>
  <c r="D1261" i="1"/>
  <c r="C1261" i="1"/>
  <c r="H1261" i="1" s="1"/>
  <c r="G1260" i="1"/>
  <c r="D1260" i="1"/>
  <c r="C1260" i="1"/>
  <c r="D1259" i="1"/>
  <c r="G1259" i="1" s="1"/>
  <c r="C1259" i="1"/>
  <c r="D1258" i="1"/>
  <c r="G1258" i="1" s="1"/>
  <c r="C1258" i="1"/>
  <c r="H1258" i="1" s="1"/>
  <c r="G1257" i="1"/>
  <c r="D1257" i="1"/>
  <c r="C1257" i="1"/>
  <c r="H1257" i="1" s="1"/>
  <c r="G1256" i="1"/>
  <c r="D1256" i="1"/>
  <c r="C1256" i="1"/>
  <c r="D1255" i="1"/>
  <c r="G1255" i="1" s="1"/>
  <c r="C1255" i="1"/>
  <c r="D1254" i="1"/>
  <c r="G1254" i="1" s="1"/>
  <c r="C1254" i="1"/>
  <c r="H1254" i="1" s="1"/>
  <c r="G1253" i="1"/>
  <c r="D1253" i="1"/>
  <c r="C1253" i="1"/>
  <c r="H1253" i="1" s="1"/>
  <c r="G1252" i="1"/>
  <c r="D1252" i="1"/>
  <c r="C1252" i="1"/>
  <c r="D1251" i="1"/>
  <c r="G1251" i="1" s="1"/>
  <c r="C1251" i="1"/>
  <c r="D1250" i="1"/>
  <c r="G1250" i="1" s="1"/>
  <c r="C1250" i="1"/>
  <c r="H1250" i="1" s="1"/>
  <c r="G1249" i="1"/>
  <c r="D1249" i="1"/>
  <c r="C1249" i="1"/>
  <c r="G1248" i="1"/>
  <c r="D1248" i="1"/>
  <c r="C1248" i="1"/>
  <c r="D1247" i="1"/>
  <c r="G1247" i="1" s="1"/>
  <c r="C1247" i="1"/>
  <c r="D1246" i="1"/>
  <c r="G1246" i="1" s="1"/>
  <c r="C1246" i="1"/>
  <c r="H1246" i="1" s="1"/>
  <c r="G1245" i="1"/>
  <c r="D1245" i="1"/>
  <c r="C1245" i="1"/>
  <c r="H1245" i="1" s="1"/>
  <c r="D1244" i="1"/>
  <c r="C1244" i="1"/>
  <c r="G1244" i="1" s="1"/>
  <c r="D1243" i="1"/>
  <c r="C1243" i="1"/>
  <c r="D1242" i="1"/>
  <c r="G1242" i="1" s="1"/>
  <c r="C1242" i="1"/>
  <c r="H1242" i="1" s="1"/>
  <c r="D1241" i="1"/>
  <c r="G1241" i="1" s="1"/>
  <c r="C1241" i="1"/>
  <c r="H1241" i="1" s="1"/>
  <c r="G1240" i="1"/>
  <c r="D1240" i="1"/>
  <c r="C1240" i="1"/>
  <c r="D1239" i="1"/>
  <c r="G1239" i="1" s="1"/>
  <c r="C1239" i="1"/>
  <c r="D1238" i="1"/>
  <c r="G1238" i="1" s="1"/>
  <c r="C1238" i="1"/>
  <c r="H1238" i="1" s="1"/>
  <c r="G1237" i="1"/>
  <c r="D1237" i="1"/>
  <c r="C1237" i="1"/>
  <c r="H1237" i="1" s="1"/>
  <c r="G1236" i="1"/>
  <c r="D1236" i="1"/>
  <c r="C1236" i="1"/>
  <c r="D1235" i="1"/>
  <c r="G1235" i="1" s="1"/>
  <c r="C1235" i="1"/>
  <c r="D1234" i="1"/>
  <c r="G1234" i="1" s="1"/>
  <c r="C1234" i="1"/>
  <c r="H1234" i="1" s="1"/>
  <c r="D1233" i="1"/>
  <c r="C1233" i="1"/>
  <c r="H1233" i="1" s="1"/>
  <c r="D1232" i="1"/>
  <c r="C1232" i="1"/>
  <c r="G1232" i="1" s="1"/>
  <c r="D1231" i="1"/>
  <c r="G1231" i="1" s="1"/>
  <c r="C1231" i="1"/>
  <c r="D1230" i="1"/>
  <c r="G1230" i="1" s="1"/>
  <c r="C1230" i="1"/>
  <c r="H1230" i="1" s="1"/>
  <c r="G1229" i="1"/>
  <c r="D1229" i="1"/>
  <c r="C1229" i="1"/>
  <c r="H1229" i="1" s="1"/>
  <c r="D1228" i="1"/>
  <c r="C1228" i="1"/>
  <c r="D1227" i="1"/>
  <c r="D1226" i="1"/>
  <c r="G1226" i="1" s="1"/>
  <c r="C1226" i="1"/>
  <c r="H1226" i="1" s="1"/>
  <c r="D1225" i="1"/>
  <c r="C1225" i="1"/>
  <c r="H1225" i="1" s="1"/>
  <c r="G1224" i="1"/>
  <c r="D1224" i="1"/>
  <c r="C1224" i="1"/>
  <c r="D1223" i="1"/>
  <c r="C1223" i="1"/>
  <c r="G1221" i="1"/>
  <c r="D1221" i="1"/>
  <c r="C1221" i="1"/>
  <c r="H1221" i="1" s="1"/>
  <c r="G1220" i="1"/>
  <c r="D1220" i="1"/>
  <c r="C1220" i="1"/>
  <c r="D1219" i="1"/>
  <c r="G1219" i="1" s="1"/>
  <c r="C1219" i="1"/>
  <c r="D1218" i="1"/>
  <c r="C1218" i="1"/>
  <c r="H1218" i="1" s="1"/>
  <c r="G1217" i="1"/>
  <c r="D1217" i="1"/>
  <c r="C1217" i="1"/>
  <c r="H1217" i="1" s="1"/>
  <c r="D1216" i="1"/>
  <c r="C1216" i="1"/>
  <c r="G1216" i="1" s="1"/>
  <c r="D1215" i="1"/>
  <c r="D1213" i="1"/>
  <c r="G1213" i="1" s="1"/>
  <c r="C1213" i="1"/>
  <c r="D1212" i="1"/>
  <c r="G1212" i="1" s="1"/>
  <c r="C1212" i="1"/>
  <c r="H1212" i="1" s="1"/>
  <c r="G1211" i="1"/>
  <c r="D1211" i="1"/>
  <c r="C1211" i="1"/>
  <c r="H1211" i="1" s="1"/>
  <c r="G1210" i="1"/>
  <c r="D1210" i="1"/>
  <c r="C1210" i="1"/>
  <c r="D1209" i="1"/>
  <c r="G1209" i="1" s="1"/>
  <c r="C1209" i="1"/>
  <c r="D1208" i="1"/>
  <c r="G1208" i="1" s="1"/>
  <c r="C1208" i="1"/>
  <c r="H1208" i="1" s="1"/>
  <c r="G1207" i="1"/>
  <c r="D1207" i="1"/>
  <c r="C1207" i="1"/>
  <c r="H1207" i="1" s="1"/>
  <c r="G1206" i="1"/>
  <c r="D1206" i="1"/>
  <c r="C1206" i="1"/>
  <c r="D1205" i="1"/>
  <c r="G1205" i="1" s="1"/>
  <c r="C1205" i="1"/>
  <c r="D1204" i="1"/>
  <c r="G1204" i="1" s="1"/>
  <c r="C1204" i="1"/>
  <c r="H1204" i="1" s="1"/>
  <c r="G1203" i="1"/>
  <c r="D1203" i="1"/>
  <c r="C1203" i="1"/>
  <c r="H1203" i="1" s="1"/>
  <c r="G1202" i="1"/>
  <c r="D1202" i="1"/>
  <c r="C1202" i="1"/>
  <c r="D1201" i="1"/>
  <c r="G1201" i="1" s="1"/>
  <c r="C1201" i="1"/>
  <c r="D1200" i="1"/>
  <c r="G1200" i="1" s="1"/>
  <c r="C1200" i="1"/>
  <c r="H1200" i="1" s="1"/>
  <c r="G1199" i="1"/>
  <c r="D1199" i="1"/>
  <c r="C1199" i="1"/>
  <c r="H1199" i="1" s="1"/>
  <c r="G1198" i="1"/>
  <c r="D1198" i="1"/>
  <c r="C1198" i="1"/>
  <c r="D1197" i="1"/>
  <c r="G1197" i="1" s="1"/>
  <c r="C1197" i="1"/>
  <c r="D1196" i="1"/>
  <c r="G1196" i="1" s="1"/>
  <c r="C1196" i="1"/>
  <c r="H1196" i="1" s="1"/>
  <c r="G1195" i="1"/>
  <c r="D1195" i="1"/>
  <c r="C1195" i="1"/>
  <c r="H1195" i="1" s="1"/>
  <c r="G1194" i="1"/>
  <c r="D1194" i="1"/>
  <c r="C1194" i="1"/>
  <c r="D1193" i="1"/>
  <c r="G1193" i="1" s="1"/>
  <c r="C1193" i="1"/>
  <c r="D1192" i="1"/>
  <c r="G1192" i="1" s="1"/>
  <c r="C1192" i="1"/>
  <c r="H1192" i="1" s="1"/>
  <c r="G1191" i="1"/>
  <c r="D1191" i="1"/>
  <c r="C1191" i="1"/>
  <c r="H1191" i="1" s="1"/>
  <c r="G1190" i="1"/>
  <c r="D1190" i="1"/>
  <c r="C1190" i="1"/>
  <c r="D1189" i="1"/>
  <c r="G1189" i="1" s="1"/>
  <c r="C1189" i="1"/>
  <c r="D1188" i="1"/>
  <c r="G1188" i="1" s="1"/>
  <c r="C1188" i="1"/>
  <c r="H1188" i="1" s="1"/>
  <c r="G1187" i="1"/>
  <c r="D1187" i="1"/>
  <c r="C1187" i="1"/>
  <c r="H1187" i="1" s="1"/>
  <c r="G1186" i="1"/>
  <c r="D1186" i="1"/>
  <c r="C1186" i="1"/>
  <c r="D1185" i="1"/>
  <c r="G1185" i="1" s="1"/>
  <c r="C1185" i="1"/>
  <c r="D1184" i="1"/>
  <c r="G1184" i="1" s="1"/>
  <c r="C1184" i="1"/>
  <c r="H1184" i="1" s="1"/>
  <c r="D1183" i="1"/>
  <c r="D1182" i="1"/>
  <c r="G1182" i="1" s="1"/>
  <c r="C1182" i="1"/>
  <c r="D1181" i="1"/>
  <c r="G1181" i="1" s="1"/>
  <c r="C1181" i="1"/>
  <c r="H1181" i="1" s="1"/>
  <c r="G1180" i="1"/>
  <c r="D1180" i="1"/>
  <c r="C1180" i="1"/>
  <c r="H1180" i="1" s="1"/>
  <c r="G1179" i="1"/>
  <c r="D1179" i="1"/>
  <c r="C1179" i="1"/>
  <c r="D1178" i="1"/>
  <c r="G1178" i="1" s="1"/>
  <c r="C1178" i="1"/>
  <c r="D1177" i="1"/>
  <c r="G1177" i="1" s="1"/>
  <c r="C1177" i="1"/>
  <c r="H1177" i="1" s="1"/>
  <c r="G1176" i="1"/>
  <c r="D1176" i="1"/>
  <c r="C1176" i="1"/>
  <c r="H1176" i="1" s="1"/>
  <c r="G1175" i="1"/>
  <c r="D1175" i="1"/>
  <c r="C1175" i="1"/>
  <c r="D1174" i="1"/>
  <c r="G1174" i="1" s="1"/>
  <c r="C1174" i="1"/>
  <c r="D1173" i="1"/>
  <c r="G1173" i="1" s="1"/>
  <c r="C1173" i="1"/>
  <c r="H1173" i="1" s="1"/>
  <c r="G1172" i="1"/>
  <c r="D1172" i="1"/>
  <c r="C1172" i="1"/>
  <c r="H1172" i="1" s="1"/>
  <c r="G1171" i="1"/>
  <c r="D1171" i="1"/>
  <c r="C1171" i="1"/>
  <c r="D1170" i="1"/>
  <c r="G1170" i="1" s="1"/>
  <c r="C1170" i="1"/>
  <c r="D1169" i="1"/>
  <c r="G1169" i="1" s="1"/>
  <c r="C1169" i="1"/>
  <c r="H1169" i="1" s="1"/>
  <c r="G1168" i="1"/>
  <c r="D1168" i="1"/>
  <c r="C1168" i="1"/>
  <c r="H1168" i="1" s="1"/>
  <c r="C1167" i="1"/>
  <c r="D1166" i="1"/>
  <c r="C1166" i="1"/>
  <c r="D1165" i="1"/>
  <c r="C1165" i="1"/>
  <c r="H1165" i="1" s="1"/>
  <c r="G1164" i="1"/>
  <c r="D1164" i="1"/>
  <c r="C1164" i="1"/>
  <c r="H1164" i="1" s="1"/>
  <c r="G1163" i="1"/>
  <c r="D1163" i="1"/>
  <c r="C1163" i="1"/>
  <c r="D1162" i="1"/>
  <c r="G1162" i="1" s="1"/>
  <c r="C1162" i="1"/>
  <c r="D1161" i="1"/>
  <c r="G1161" i="1" s="1"/>
  <c r="C1161" i="1"/>
  <c r="H1161" i="1" s="1"/>
  <c r="G1160" i="1"/>
  <c r="D1160" i="1"/>
  <c r="C1160" i="1"/>
  <c r="H1160" i="1" s="1"/>
  <c r="G1159" i="1"/>
  <c r="D1159" i="1"/>
  <c r="C1159" i="1"/>
  <c r="D1158" i="1"/>
  <c r="G1158" i="1" s="1"/>
  <c r="C1158" i="1"/>
  <c r="D1157" i="1"/>
  <c r="D1156" i="1"/>
  <c r="C1156" i="1"/>
  <c r="H1156" i="1" s="1"/>
  <c r="G1155" i="1"/>
  <c r="D1155" i="1"/>
  <c r="C1155" i="1"/>
  <c r="D1151" i="1"/>
  <c r="C1151" i="1"/>
  <c r="H1151" i="1" s="1"/>
  <c r="G1150" i="1"/>
  <c r="D1150" i="1"/>
  <c r="C1150" i="1"/>
  <c r="D1149" i="1"/>
  <c r="G1149" i="1" s="1"/>
  <c r="C1149" i="1"/>
  <c r="D1148" i="1"/>
  <c r="C1148" i="1"/>
  <c r="H1148" i="1" s="1"/>
  <c r="G1147" i="1"/>
  <c r="D1147" i="1"/>
  <c r="C1147" i="1"/>
  <c r="H1147" i="1" s="1"/>
  <c r="G1146" i="1"/>
  <c r="D1146" i="1"/>
  <c r="C1146" i="1"/>
  <c r="D1145" i="1"/>
  <c r="G1145" i="1" s="1"/>
  <c r="C1145" i="1"/>
  <c r="D1144" i="1"/>
  <c r="C1144" i="1"/>
  <c r="H1144" i="1" s="1"/>
  <c r="G1143" i="1"/>
  <c r="D1143" i="1"/>
  <c r="C1143" i="1"/>
  <c r="H1143" i="1" s="1"/>
  <c r="D1142" i="1"/>
  <c r="C1142" i="1"/>
  <c r="G1142" i="1" s="1"/>
  <c r="D1141" i="1"/>
  <c r="G1141" i="1" s="1"/>
  <c r="C1141" i="1"/>
  <c r="D1140" i="1"/>
  <c r="G1140" i="1" s="1"/>
  <c r="C1140" i="1"/>
  <c r="H1140" i="1" s="1"/>
  <c r="D1139" i="1"/>
  <c r="G1139" i="1" s="1"/>
  <c r="C1139" i="1"/>
  <c r="H1139" i="1" s="1"/>
  <c r="D1138" i="1"/>
  <c r="C1138" i="1"/>
  <c r="G1138" i="1" s="1"/>
  <c r="D1137" i="1"/>
  <c r="G1137" i="1" s="1"/>
  <c r="C1137" i="1"/>
  <c r="D1136" i="1"/>
  <c r="G1136" i="1" s="1"/>
  <c r="C1136" i="1"/>
  <c r="H1136" i="1" s="1"/>
  <c r="G1135" i="1"/>
  <c r="D1135" i="1"/>
  <c r="C1135" i="1"/>
  <c r="H1135" i="1" s="1"/>
  <c r="G1134" i="1"/>
  <c r="D1134" i="1"/>
  <c r="C1134" i="1"/>
  <c r="D1133" i="1"/>
  <c r="G1133" i="1" s="1"/>
  <c r="C1133" i="1"/>
  <c r="D1132" i="1"/>
  <c r="G1132" i="1" s="1"/>
  <c r="C1132" i="1"/>
  <c r="H1132" i="1" s="1"/>
  <c r="G1131" i="1"/>
  <c r="D1131" i="1"/>
  <c r="C1131" i="1"/>
  <c r="H1131" i="1" s="1"/>
  <c r="G1130" i="1"/>
  <c r="D1130" i="1"/>
  <c r="C1130" i="1"/>
  <c r="D1129" i="1"/>
  <c r="G1129" i="1" s="1"/>
  <c r="C1129" i="1"/>
  <c r="D1128" i="1"/>
  <c r="G1128" i="1" s="1"/>
  <c r="C1128" i="1"/>
  <c r="H1128" i="1" s="1"/>
  <c r="G1127" i="1"/>
  <c r="D1127" i="1"/>
  <c r="C1127" i="1"/>
  <c r="H1127" i="1" s="1"/>
  <c r="G1126" i="1"/>
  <c r="D1126" i="1"/>
  <c r="C1126" i="1"/>
  <c r="D1125" i="1"/>
  <c r="G1125" i="1" s="1"/>
  <c r="C1125" i="1"/>
  <c r="G1123" i="1"/>
  <c r="D1123" i="1"/>
  <c r="C1123" i="1"/>
  <c r="H1123" i="1" s="1"/>
  <c r="G1122" i="1"/>
  <c r="D1122" i="1"/>
  <c r="C1122" i="1"/>
  <c r="D1121" i="1"/>
  <c r="G1121" i="1" s="1"/>
  <c r="C1121" i="1"/>
  <c r="D1120" i="1"/>
  <c r="G1120" i="1" s="1"/>
  <c r="C1120" i="1"/>
  <c r="H1120" i="1" s="1"/>
  <c r="G1119" i="1"/>
  <c r="D1119" i="1"/>
  <c r="C1119" i="1"/>
  <c r="H1119" i="1" s="1"/>
  <c r="G1118" i="1"/>
  <c r="D1118" i="1"/>
  <c r="C1118" i="1"/>
  <c r="D1117" i="1"/>
  <c r="G1117" i="1" s="1"/>
  <c r="C1117" i="1"/>
  <c r="D1116" i="1"/>
  <c r="G1116" i="1" s="1"/>
  <c r="C1116" i="1"/>
  <c r="H1116" i="1" s="1"/>
  <c r="G1115" i="1"/>
  <c r="D1115" i="1"/>
  <c r="C1115" i="1"/>
  <c r="H1115" i="1" s="1"/>
  <c r="G1114" i="1"/>
  <c r="D1114" i="1"/>
  <c r="C1114" i="1"/>
  <c r="D1113" i="1"/>
  <c r="G1113" i="1" s="1"/>
  <c r="C1113" i="1"/>
  <c r="D1112" i="1"/>
  <c r="G1112" i="1" s="1"/>
  <c r="C1112" i="1"/>
  <c r="H1112" i="1" s="1"/>
  <c r="G1111" i="1"/>
  <c r="D1111" i="1"/>
  <c r="C1111" i="1"/>
  <c r="H1111" i="1" s="1"/>
  <c r="G1110" i="1"/>
  <c r="D1110" i="1"/>
  <c r="C1110" i="1"/>
  <c r="D1109" i="1"/>
  <c r="G1109" i="1" s="1"/>
  <c r="C1109" i="1"/>
  <c r="D1108" i="1"/>
  <c r="G1108" i="1" s="1"/>
  <c r="C1108" i="1"/>
  <c r="H1108" i="1" s="1"/>
  <c r="G1107" i="1"/>
  <c r="D1107" i="1"/>
  <c r="C1107" i="1"/>
  <c r="H1107" i="1" s="1"/>
  <c r="G1106" i="1"/>
  <c r="D1106" i="1"/>
  <c r="C1106" i="1"/>
  <c r="D1105" i="1"/>
  <c r="G1105" i="1" s="1"/>
  <c r="C1105" i="1"/>
  <c r="D1104" i="1"/>
  <c r="G1104" i="1" s="1"/>
  <c r="C1104" i="1"/>
  <c r="H1104" i="1" s="1"/>
  <c r="G1103" i="1"/>
  <c r="D1103" i="1"/>
  <c r="C1103" i="1"/>
  <c r="H1103" i="1" s="1"/>
  <c r="G1102" i="1"/>
  <c r="D1102" i="1"/>
  <c r="C1102" i="1"/>
  <c r="D1101" i="1"/>
  <c r="G1101" i="1" s="1"/>
  <c r="C1101" i="1"/>
  <c r="D1100" i="1"/>
  <c r="G1100" i="1" s="1"/>
  <c r="C1100" i="1"/>
  <c r="H1100" i="1" s="1"/>
  <c r="G1099" i="1"/>
  <c r="D1099" i="1"/>
  <c r="C1099" i="1"/>
  <c r="H1099" i="1" s="1"/>
  <c r="G1098" i="1"/>
  <c r="D1098" i="1"/>
  <c r="C1098" i="1"/>
  <c r="D1097" i="1"/>
  <c r="G1097" i="1" s="1"/>
  <c r="C1097" i="1"/>
  <c r="D1096" i="1"/>
  <c r="G1096" i="1" s="1"/>
  <c r="C1096" i="1"/>
  <c r="H1096" i="1" s="1"/>
  <c r="G1095" i="1"/>
  <c r="D1095" i="1"/>
  <c r="C1095" i="1"/>
  <c r="H1095" i="1" s="1"/>
  <c r="G1094" i="1"/>
  <c r="D1094" i="1"/>
  <c r="C1094" i="1"/>
  <c r="D1093" i="1"/>
  <c r="G1093" i="1" s="1"/>
  <c r="C1093" i="1"/>
  <c r="D1092" i="1"/>
  <c r="G1092" i="1" s="1"/>
  <c r="C1092" i="1"/>
  <c r="H1092" i="1" s="1"/>
  <c r="G1091" i="1"/>
  <c r="D1091" i="1"/>
  <c r="C1091" i="1"/>
  <c r="H1091" i="1" s="1"/>
  <c r="G1090" i="1"/>
  <c r="D1090" i="1"/>
  <c r="C1090" i="1"/>
  <c r="D1089" i="1"/>
  <c r="G1089" i="1" s="1"/>
  <c r="C1089" i="1"/>
  <c r="D1088" i="1"/>
  <c r="C1088" i="1"/>
  <c r="D1087" i="1"/>
  <c r="C1087" i="1"/>
  <c r="H1087" i="1" s="1"/>
  <c r="G1086" i="1"/>
  <c r="D1086" i="1"/>
  <c r="C1086" i="1"/>
  <c r="D1085" i="1"/>
  <c r="G1085" i="1" s="1"/>
  <c r="C1085" i="1"/>
  <c r="D1084" i="1"/>
  <c r="C1084" i="1"/>
  <c r="D1083" i="1"/>
  <c r="C1083" i="1"/>
  <c r="H1083" i="1" s="1"/>
  <c r="G1082" i="1"/>
  <c r="D1082" i="1"/>
  <c r="C1082" i="1"/>
  <c r="D1081" i="1"/>
  <c r="G1081" i="1" s="1"/>
  <c r="C1081" i="1"/>
  <c r="D1080" i="1"/>
  <c r="C1080" i="1"/>
  <c r="D1079" i="1"/>
  <c r="C1079" i="1"/>
  <c r="H1079" i="1" s="1"/>
  <c r="G1078" i="1"/>
  <c r="D1078" i="1"/>
  <c r="C1078" i="1"/>
  <c r="D1077" i="1"/>
  <c r="G1077" i="1" s="1"/>
  <c r="C1077" i="1"/>
  <c r="D1076" i="1"/>
  <c r="C1076" i="1"/>
  <c r="D1075" i="1"/>
  <c r="C1075" i="1"/>
  <c r="H1075" i="1" s="1"/>
  <c r="G1074" i="1"/>
  <c r="D1074" i="1"/>
  <c r="C1074" i="1"/>
  <c r="D1073" i="1"/>
  <c r="G1073" i="1" s="1"/>
  <c r="C1073" i="1"/>
  <c r="D1072" i="1"/>
  <c r="C1072" i="1"/>
  <c r="D1071" i="1"/>
  <c r="C1071" i="1"/>
  <c r="H1071" i="1" s="1"/>
  <c r="G1070" i="1"/>
  <c r="D1070" i="1"/>
  <c r="C1070" i="1"/>
  <c r="D1069" i="1"/>
  <c r="G1069" i="1" s="1"/>
  <c r="C1069" i="1"/>
  <c r="D1068" i="1"/>
  <c r="C1068" i="1"/>
  <c r="D1067" i="1"/>
  <c r="C1067" i="1"/>
  <c r="H1067" i="1" s="1"/>
  <c r="G1066" i="1"/>
  <c r="D1066" i="1"/>
  <c r="C1066" i="1"/>
  <c r="C1065" i="1"/>
  <c r="D1064" i="1"/>
  <c r="C1064" i="1"/>
  <c r="D1063" i="1"/>
  <c r="C1063" i="1"/>
  <c r="H1063" i="1" s="1"/>
  <c r="G1062" i="1"/>
  <c r="D1062" i="1"/>
  <c r="C1062" i="1"/>
  <c r="G1061" i="1"/>
  <c r="D1061" i="1"/>
  <c r="C1061" i="1"/>
  <c r="D1060" i="1"/>
  <c r="C1060" i="1"/>
  <c r="D1059" i="1"/>
  <c r="C1059" i="1"/>
  <c r="G1058" i="1"/>
  <c r="D1058" i="1"/>
  <c r="C1058" i="1"/>
  <c r="G1057" i="1"/>
  <c r="D1057" i="1"/>
  <c r="C1057" i="1"/>
  <c r="D1056" i="1"/>
  <c r="C1056" i="1"/>
  <c r="D1055" i="1"/>
  <c r="C1055" i="1"/>
  <c r="G1054" i="1"/>
  <c r="D1054" i="1"/>
  <c r="C1054" i="1"/>
  <c r="G1053" i="1"/>
  <c r="D1053" i="1"/>
  <c r="C1053" i="1"/>
  <c r="D1052" i="1"/>
  <c r="C1052" i="1"/>
  <c r="D1051" i="1"/>
  <c r="C1051" i="1"/>
  <c r="D1050" i="1"/>
  <c r="C1050" i="1"/>
  <c r="G1050" i="1" s="1"/>
  <c r="G1049" i="1"/>
  <c r="D1049" i="1"/>
  <c r="C1049" i="1"/>
  <c r="D1048" i="1"/>
  <c r="D1047" i="1"/>
  <c r="G1045" i="1"/>
  <c r="D1045" i="1"/>
  <c r="C1045" i="1"/>
  <c r="D1044" i="1"/>
  <c r="C1044" i="1"/>
  <c r="D1043" i="1"/>
  <c r="C1043" i="1"/>
  <c r="G1042" i="1"/>
  <c r="D1042" i="1"/>
  <c r="C1042" i="1"/>
  <c r="G1041" i="1"/>
  <c r="D1041" i="1"/>
  <c r="C1041" i="1"/>
  <c r="D1040" i="1"/>
  <c r="C1040" i="1"/>
  <c r="D1039" i="1"/>
  <c r="C1039" i="1"/>
  <c r="G1038" i="1"/>
  <c r="D1038" i="1"/>
  <c r="C1038" i="1"/>
  <c r="G1037" i="1"/>
  <c r="D1037" i="1"/>
  <c r="C1037" i="1"/>
  <c r="D1036" i="1"/>
  <c r="C1036" i="1"/>
  <c r="D1035" i="1"/>
  <c r="C1035" i="1"/>
  <c r="G1034" i="1"/>
  <c r="D1034" i="1"/>
  <c r="C1034" i="1"/>
  <c r="D1033" i="1"/>
  <c r="C1033" i="1"/>
  <c r="G1033" i="1" s="1"/>
  <c r="D1032" i="1"/>
  <c r="C1032" i="1"/>
  <c r="D1031" i="1"/>
  <c r="C1031" i="1"/>
  <c r="D1030" i="1"/>
  <c r="G1029" i="1"/>
  <c r="D1029" i="1"/>
  <c r="C1029" i="1"/>
  <c r="D1028" i="1"/>
  <c r="C1028" i="1"/>
  <c r="D1027" i="1"/>
  <c r="C1027" i="1"/>
  <c r="G1026" i="1"/>
  <c r="D1026" i="1"/>
  <c r="C1026" i="1"/>
  <c r="G1025" i="1"/>
  <c r="D1025" i="1"/>
  <c r="C1025" i="1"/>
  <c r="D1024" i="1"/>
  <c r="C1024" i="1"/>
  <c r="D1023" i="1"/>
  <c r="C1023" i="1"/>
  <c r="G1022" i="1"/>
  <c r="D1022" i="1"/>
  <c r="C1022" i="1"/>
  <c r="G1021" i="1"/>
  <c r="D1021" i="1"/>
  <c r="C1021" i="1"/>
  <c r="D1020" i="1"/>
  <c r="C1020" i="1"/>
  <c r="D1019" i="1"/>
  <c r="C1019" i="1"/>
  <c r="G1018" i="1"/>
  <c r="D1018" i="1"/>
  <c r="C1018" i="1"/>
  <c r="G1017" i="1"/>
  <c r="D1017" i="1"/>
  <c r="C1017" i="1"/>
  <c r="D1016" i="1"/>
  <c r="C1016" i="1"/>
  <c r="D1015" i="1"/>
  <c r="C1015" i="1"/>
  <c r="G1014" i="1"/>
  <c r="D1014" i="1"/>
  <c r="C1014" i="1"/>
  <c r="D1013" i="1"/>
  <c r="D1012" i="1"/>
  <c r="C1012" i="1"/>
  <c r="D1011" i="1"/>
  <c r="C1011" i="1"/>
  <c r="G1010" i="1"/>
  <c r="D1010" i="1"/>
  <c r="C1010" i="1"/>
  <c r="G1009" i="1"/>
  <c r="D1009" i="1"/>
  <c r="C1009" i="1"/>
  <c r="D1008" i="1"/>
  <c r="C1008" i="1"/>
  <c r="D1007" i="1"/>
  <c r="C1007" i="1"/>
  <c r="D1006" i="1"/>
  <c r="C1006" i="1"/>
  <c r="G1006" i="1" s="1"/>
  <c r="G1005" i="1"/>
  <c r="D1005" i="1"/>
  <c r="C1005" i="1"/>
  <c r="D1004" i="1"/>
  <c r="C1004" i="1"/>
  <c r="D1003" i="1"/>
  <c r="C1003" i="1"/>
  <c r="G1002" i="1"/>
  <c r="D1002" i="1"/>
  <c r="C1002" i="1"/>
  <c r="G1001" i="1"/>
  <c r="D1001" i="1"/>
  <c r="C1001" i="1"/>
  <c r="D1000" i="1"/>
  <c r="C1000" i="1"/>
  <c r="D999" i="1"/>
  <c r="C999" i="1"/>
  <c r="H998" i="1"/>
  <c r="D998" i="1"/>
  <c r="C998" i="1"/>
  <c r="G998" i="1" s="1"/>
  <c r="D997" i="1"/>
  <c r="D996" i="1"/>
  <c r="C996" i="1"/>
  <c r="G996" i="1" s="1"/>
  <c r="D995" i="1"/>
  <c r="C995" i="1"/>
  <c r="H994" i="1"/>
  <c r="D994" i="1"/>
  <c r="C994" i="1"/>
  <c r="G994" i="1" s="1"/>
  <c r="D993" i="1"/>
  <c r="C993" i="1"/>
  <c r="G993" i="1" s="1"/>
  <c r="D992" i="1"/>
  <c r="C992" i="1"/>
  <c r="G992" i="1" s="1"/>
  <c r="D991" i="1"/>
  <c r="C991" i="1"/>
  <c r="D990" i="1"/>
  <c r="H989" i="1"/>
  <c r="D989" i="1"/>
  <c r="C989" i="1"/>
  <c r="G989" i="1" s="1"/>
  <c r="D988" i="1"/>
  <c r="C988" i="1"/>
  <c r="G988" i="1" s="1"/>
  <c r="D987" i="1"/>
  <c r="C987" i="1"/>
  <c r="H986" i="1"/>
  <c r="D986" i="1"/>
  <c r="C986" i="1"/>
  <c r="G986" i="1" s="1"/>
  <c r="H983" i="1"/>
  <c r="D983" i="1"/>
  <c r="C983" i="1"/>
  <c r="G983" i="1" s="1"/>
  <c r="D982" i="1"/>
  <c r="C982" i="1"/>
  <c r="G982" i="1" s="1"/>
  <c r="D981" i="1"/>
  <c r="C981" i="1"/>
  <c r="H980" i="1"/>
  <c r="D980" i="1"/>
  <c r="C980" i="1"/>
  <c r="G980" i="1" s="1"/>
  <c r="H979" i="1"/>
  <c r="D979" i="1"/>
  <c r="C979" i="1"/>
  <c r="G979" i="1" s="1"/>
  <c r="D978" i="1"/>
  <c r="C978" i="1"/>
  <c r="G978" i="1" s="1"/>
  <c r="D977" i="1"/>
  <c r="C977" i="1"/>
  <c r="H976" i="1"/>
  <c r="D976" i="1"/>
  <c r="C976" i="1"/>
  <c r="G976" i="1" s="1"/>
  <c r="H975" i="1"/>
  <c r="D975" i="1"/>
  <c r="C975" i="1"/>
  <c r="G975" i="1" s="1"/>
  <c r="D974" i="1"/>
  <c r="C974" i="1"/>
  <c r="G974" i="1" s="1"/>
  <c r="D973" i="1"/>
  <c r="C973" i="1"/>
  <c r="H972" i="1"/>
  <c r="D972" i="1"/>
  <c r="C972" i="1"/>
  <c r="G972" i="1" s="1"/>
  <c r="H971" i="1"/>
  <c r="D971" i="1"/>
  <c r="C971" i="1"/>
  <c r="G971" i="1" s="1"/>
  <c r="D970" i="1"/>
  <c r="C970" i="1"/>
  <c r="G970" i="1" s="1"/>
  <c r="D969" i="1"/>
  <c r="C969" i="1"/>
  <c r="H968" i="1"/>
  <c r="D968" i="1"/>
  <c r="C968" i="1"/>
  <c r="G968" i="1" s="1"/>
  <c r="H967" i="1"/>
  <c r="D967" i="1"/>
  <c r="C967" i="1"/>
  <c r="G967" i="1" s="1"/>
  <c r="D966" i="1"/>
  <c r="C966" i="1"/>
  <c r="G966" i="1" s="1"/>
  <c r="D965" i="1"/>
  <c r="C965" i="1"/>
  <c r="H964" i="1"/>
  <c r="D964" i="1"/>
  <c r="C964" i="1"/>
  <c r="G964" i="1" s="1"/>
  <c r="H963" i="1"/>
  <c r="D963" i="1"/>
  <c r="C963" i="1"/>
  <c r="G963" i="1" s="1"/>
  <c r="D962" i="1"/>
  <c r="C962" i="1"/>
  <c r="G962" i="1" s="1"/>
  <c r="D961" i="1"/>
  <c r="C961" i="1"/>
  <c r="H960" i="1"/>
  <c r="D960" i="1"/>
  <c r="C960" i="1"/>
  <c r="G960" i="1" s="1"/>
  <c r="H959" i="1"/>
  <c r="D959" i="1"/>
  <c r="C959" i="1"/>
  <c r="G959" i="1" s="1"/>
  <c r="D958" i="1"/>
  <c r="C958" i="1"/>
  <c r="G958" i="1" s="1"/>
  <c r="D957" i="1"/>
  <c r="C957" i="1"/>
  <c r="H956" i="1"/>
  <c r="D956" i="1"/>
  <c r="C956" i="1"/>
  <c r="G956" i="1" s="1"/>
  <c r="H955" i="1"/>
  <c r="D955" i="1"/>
  <c r="C955" i="1"/>
  <c r="G955" i="1" s="1"/>
  <c r="D954" i="1"/>
  <c r="C954" i="1"/>
  <c r="G954" i="1" s="1"/>
  <c r="D953" i="1"/>
  <c r="C953" i="1"/>
  <c r="H952" i="1"/>
  <c r="D952" i="1"/>
  <c r="C952" i="1"/>
  <c r="G952" i="1" s="1"/>
  <c r="H951" i="1"/>
  <c r="D951" i="1"/>
  <c r="C951" i="1"/>
  <c r="G951" i="1" s="1"/>
  <c r="D950" i="1"/>
  <c r="C950" i="1"/>
  <c r="G950" i="1" s="1"/>
  <c r="D949" i="1"/>
  <c r="C949" i="1"/>
  <c r="H948" i="1"/>
  <c r="D948" i="1"/>
  <c r="C948" i="1"/>
  <c r="G948" i="1" s="1"/>
  <c r="H947" i="1"/>
  <c r="D947" i="1"/>
  <c r="C947" i="1"/>
  <c r="G947" i="1" s="1"/>
  <c r="D946" i="1"/>
  <c r="C946" i="1"/>
  <c r="G946" i="1" s="1"/>
  <c r="D945" i="1"/>
  <c r="C945" i="1"/>
  <c r="H944" i="1"/>
  <c r="D944" i="1"/>
  <c r="C944" i="1"/>
  <c r="G944" i="1" s="1"/>
  <c r="H943" i="1"/>
  <c r="D943" i="1"/>
  <c r="C943" i="1"/>
  <c r="G943" i="1" s="1"/>
  <c r="D942" i="1"/>
  <c r="C942" i="1"/>
  <c r="G942" i="1" s="1"/>
  <c r="D941" i="1"/>
  <c r="C941" i="1"/>
  <c r="H940" i="1"/>
  <c r="D940" i="1"/>
  <c r="C940" i="1"/>
  <c r="G940" i="1" s="1"/>
  <c r="H939" i="1"/>
  <c r="D939" i="1"/>
  <c r="C939" i="1"/>
  <c r="G939" i="1" s="1"/>
  <c r="D938" i="1"/>
  <c r="C938" i="1"/>
  <c r="G938" i="1" s="1"/>
  <c r="D937" i="1"/>
  <c r="C937" i="1"/>
  <c r="H936" i="1"/>
  <c r="D936" i="1"/>
  <c r="C936" i="1"/>
  <c r="G936" i="1" s="1"/>
  <c r="H935" i="1"/>
  <c r="D935" i="1"/>
  <c r="C935" i="1"/>
  <c r="G935" i="1" s="1"/>
  <c r="D934" i="1"/>
  <c r="C934" i="1"/>
  <c r="G934" i="1" s="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G632" i="1"/>
  <c r="D632" i="1"/>
  <c r="C632" i="1"/>
  <c r="H632" i="1" s="1"/>
  <c r="G631" i="1"/>
  <c r="D631" i="1"/>
  <c r="C631" i="1"/>
  <c r="H631" i="1" s="1"/>
  <c r="D628" i="1"/>
  <c r="C628" i="1"/>
  <c r="D627" i="1"/>
  <c r="C627" i="1"/>
  <c r="H627" i="1" s="1"/>
  <c r="G626" i="1"/>
  <c r="D626" i="1"/>
  <c r="C626" i="1"/>
  <c r="H626" i="1" s="1"/>
  <c r="G625" i="1"/>
  <c r="D625" i="1"/>
  <c r="C625" i="1"/>
  <c r="H625" i="1" s="1"/>
  <c r="D624" i="1"/>
  <c r="C624" i="1"/>
  <c r="D623" i="1"/>
  <c r="C623" i="1"/>
  <c r="H623" i="1" s="1"/>
  <c r="G622" i="1"/>
  <c r="D622" i="1"/>
  <c r="C622" i="1"/>
  <c r="H622" i="1" s="1"/>
  <c r="G621" i="1"/>
  <c r="D621" i="1"/>
  <c r="C621" i="1"/>
  <c r="H621" i="1" s="1"/>
  <c r="D620" i="1"/>
  <c r="C620" i="1"/>
  <c r="D619" i="1"/>
  <c r="G618" i="1"/>
  <c r="D618" i="1"/>
  <c r="C618" i="1"/>
  <c r="H618" i="1" s="1"/>
  <c r="G617" i="1"/>
  <c r="D617" i="1"/>
  <c r="C617" i="1"/>
  <c r="H617" i="1" s="1"/>
  <c r="D616" i="1"/>
  <c r="C616" i="1"/>
  <c r="D615" i="1"/>
  <c r="C615" i="1"/>
  <c r="H615" i="1" s="1"/>
  <c r="G614" i="1"/>
  <c r="D614" i="1"/>
  <c r="C614" i="1"/>
  <c r="H614" i="1" s="1"/>
  <c r="G613" i="1"/>
  <c r="D613" i="1"/>
  <c r="C613" i="1"/>
  <c r="H613" i="1" s="1"/>
  <c r="D612" i="1"/>
  <c r="C612" i="1"/>
  <c r="D611" i="1"/>
  <c r="C611" i="1"/>
  <c r="H611" i="1" s="1"/>
  <c r="G610" i="1"/>
  <c r="D610" i="1"/>
  <c r="C610" i="1"/>
  <c r="H610" i="1" s="1"/>
  <c r="G609" i="1"/>
  <c r="D609" i="1"/>
  <c r="C609" i="1"/>
  <c r="H609" i="1" s="1"/>
  <c r="D608" i="1"/>
  <c r="C608" i="1"/>
  <c r="D607" i="1"/>
  <c r="C607" i="1"/>
  <c r="H607" i="1" s="1"/>
  <c r="G606" i="1"/>
  <c r="D606" i="1"/>
  <c r="C606" i="1"/>
  <c r="H606" i="1" s="1"/>
  <c r="G605" i="1"/>
  <c r="D605" i="1"/>
  <c r="C605" i="1"/>
  <c r="H605" i="1" s="1"/>
  <c r="D604" i="1"/>
  <c r="C604" i="1"/>
  <c r="D603" i="1"/>
  <c r="C603" i="1"/>
  <c r="H603" i="1" s="1"/>
  <c r="G602" i="1"/>
  <c r="D602" i="1"/>
  <c r="C602" i="1"/>
  <c r="H602" i="1" s="1"/>
  <c r="G601" i="1"/>
  <c r="D601" i="1"/>
  <c r="C601" i="1"/>
  <c r="H601" i="1" s="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D561" i="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C413" i="1"/>
  <c r="D411" i="1"/>
  <c r="D406" i="1"/>
  <c r="C406" i="1"/>
  <c r="D405" i="1"/>
  <c r="C405"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G379" i="1"/>
  <c r="D379" i="1"/>
  <c r="C379" i="1"/>
  <c r="H379" i="1" s="1"/>
  <c r="D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D367" i="1"/>
  <c r="C367" i="1"/>
  <c r="H367" i="1" s="1"/>
  <c r="H366" i="1"/>
  <c r="G366" i="1"/>
  <c r="D366" i="1"/>
  <c r="C366" i="1"/>
  <c r="G365" i="1"/>
  <c r="D365" i="1"/>
  <c r="C365" i="1"/>
  <c r="H365" i="1" s="1"/>
  <c r="G364" i="1"/>
  <c r="D364" i="1"/>
  <c r="C364" i="1"/>
  <c r="H364" i="1" s="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H308" i="1" s="1"/>
  <c r="D307" i="1"/>
  <c r="C307" i="1"/>
  <c r="H307" i="1" s="1"/>
  <c r="D305" i="1"/>
  <c r="C305" i="1"/>
  <c r="D304" i="1"/>
  <c r="C304" i="1"/>
  <c r="D303" i="1"/>
  <c r="C303" i="1"/>
  <c r="D302" i="1"/>
  <c r="C302" i="1"/>
  <c r="D301" i="1"/>
  <c r="C301" i="1"/>
  <c r="D300" i="1"/>
  <c r="C300" i="1"/>
  <c r="D299" i="1"/>
  <c r="C299" i="1"/>
  <c r="D298" i="1"/>
  <c r="C298" i="1"/>
  <c r="D297" i="1"/>
  <c r="C297" i="1"/>
  <c r="D296" i="1"/>
  <c r="C296" i="1"/>
  <c r="D295" i="1"/>
  <c r="C295" i="1"/>
  <c r="D294" i="1"/>
  <c r="C294" i="1"/>
  <c r="H292" i="1"/>
  <c r="D292" i="1"/>
  <c r="C292" i="1"/>
  <c r="G292" i="1" s="1"/>
  <c r="H291" i="1"/>
  <c r="D291" i="1"/>
  <c r="C291" i="1"/>
  <c r="G291" i="1" s="1"/>
  <c r="H290" i="1"/>
  <c r="D290" i="1"/>
  <c r="C290" i="1"/>
  <c r="G290" i="1" s="1"/>
  <c r="H289" i="1"/>
  <c r="D289" i="1"/>
  <c r="C289" i="1"/>
  <c r="G289" i="1" s="1"/>
  <c r="D288" i="1"/>
  <c r="C288" i="1"/>
  <c r="G288" i="1" s="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D191" i="1"/>
  <c r="C191" i="1"/>
  <c r="D190" i="1"/>
  <c r="C190" i="1"/>
  <c r="D189" i="1"/>
  <c r="C189" i="1"/>
  <c r="D188" i="1"/>
  <c r="C188" i="1"/>
  <c r="D187" i="1"/>
  <c r="C187" i="1"/>
  <c r="D186" i="1"/>
  <c r="C186" i="1"/>
  <c r="D185" i="1"/>
  <c r="C185" i="1"/>
  <c r="D184" i="1"/>
  <c r="D183" i="1"/>
  <c r="C183" i="1"/>
  <c r="D182" i="1"/>
  <c r="C182" i="1"/>
  <c r="D181" i="1"/>
  <c r="C181" i="1"/>
  <c r="D180" i="1"/>
  <c r="C180" i="1"/>
  <c r="D179" i="1"/>
  <c r="C179" i="1"/>
  <c r="D178" i="1"/>
  <c r="C178" i="1"/>
  <c r="D177" i="1"/>
  <c r="C177" i="1"/>
  <c r="D176" i="1"/>
  <c r="C176" i="1"/>
  <c r="D175" i="1"/>
  <c r="C175" i="1"/>
  <c r="D174" i="1"/>
  <c r="C174" i="1"/>
  <c r="D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D159" i="1"/>
  <c r="D158" i="1"/>
  <c r="C158" i="1"/>
  <c r="D157" i="1"/>
  <c r="C157" i="1"/>
  <c r="D156" i="1"/>
  <c r="C156" i="1"/>
  <c r="D155" i="1"/>
  <c r="D154" i="1"/>
  <c r="C154" i="1"/>
  <c r="D153" i="1"/>
  <c r="C153" i="1"/>
  <c r="D152" i="1"/>
  <c r="C152" i="1"/>
  <c r="D151" i="1"/>
  <c r="C151" i="1"/>
  <c r="D150" i="1"/>
  <c r="C150" i="1"/>
  <c r="D149" i="1"/>
  <c r="D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8" i="1"/>
  <c r="C128" i="1"/>
  <c r="D127" i="1"/>
  <c r="C127" i="1"/>
  <c r="D126" i="1"/>
  <c r="C126" i="1"/>
  <c r="D125" i="1"/>
  <c r="C125" i="1"/>
  <c r="D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H1265" i="1" l="1"/>
  <c r="C1530" i="1"/>
  <c r="E309" i="9"/>
  <c r="B309" i="9" s="1"/>
  <c r="E298" i="9"/>
  <c r="E303" i="9"/>
  <c r="B303" i="9" s="1"/>
  <c r="H1249" i="1"/>
  <c r="D1154" i="1"/>
  <c r="F215" i="9"/>
  <c r="E32" i="9"/>
  <c r="B32" i="9" s="1"/>
  <c r="E300" i="9"/>
  <c r="B300" i="9" s="1"/>
  <c r="H1500" i="1"/>
  <c r="H1566" i="1"/>
  <c r="G1565" i="1"/>
  <c r="G1531" i="1"/>
  <c r="H1481" i="1"/>
  <c r="G1481" i="1"/>
  <c r="H1482" i="1"/>
  <c r="G1576" i="1"/>
  <c r="H1576" i="1"/>
  <c r="G1577" i="1"/>
  <c r="G1454" i="1"/>
  <c r="E27" i="9"/>
  <c r="B27" i="9" s="1"/>
  <c r="B215" i="9"/>
  <c r="E293" i="9"/>
  <c r="B293" i="9" s="1"/>
  <c r="E296" i="9"/>
  <c r="B296" i="9" s="1"/>
  <c r="E33" i="9"/>
  <c r="B33" i="9" s="1"/>
  <c r="E288" i="9"/>
  <c r="B288" i="9" s="1"/>
  <c r="E301" i="9"/>
  <c r="B301" i="9" s="1"/>
  <c r="E286" i="9"/>
  <c r="B286" i="9" s="1"/>
  <c r="G1265" i="1"/>
  <c r="G1243" i="1"/>
  <c r="G1228" i="1"/>
  <c r="H1222" i="1"/>
  <c r="G1233" i="1"/>
  <c r="C1227" i="1"/>
  <c r="G1227" i="1"/>
  <c r="G1225" i="1"/>
  <c r="G1223" i="1"/>
  <c r="G1222" i="1"/>
  <c r="G1218" i="1"/>
  <c r="G1166" i="1"/>
  <c r="G1165" i="1"/>
  <c r="G1157" i="1"/>
  <c r="G1156" i="1"/>
  <c r="G1148" i="1"/>
  <c r="G1151" i="1"/>
  <c r="G1144" i="1"/>
  <c r="C1030" i="1"/>
  <c r="G1030" i="1" s="1"/>
  <c r="F35" i="5"/>
  <c r="F19" i="5"/>
  <c r="G997" i="1"/>
  <c r="H997" i="1"/>
  <c r="H993" i="1"/>
  <c r="H1403" i="1"/>
  <c r="B275" i="9"/>
  <c r="G307" i="1"/>
  <c r="G308" i="1"/>
  <c r="D311" i="4"/>
  <c r="C306" i="1" s="1"/>
  <c r="C412" i="1"/>
  <c r="F417" i="4"/>
  <c r="G378" i="1"/>
  <c r="H378" i="1"/>
  <c r="G367" i="1"/>
  <c r="C184" i="1"/>
  <c r="B223" i="9"/>
  <c r="F220" i="9"/>
  <c r="B220" i="9" s="1"/>
  <c r="C173" i="1"/>
  <c r="G173" i="1" s="1"/>
  <c r="D163" i="4"/>
  <c r="C159" i="1" s="1"/>
  <c r="G159" i="1" s="1"/>
  <c r="C155" i="1"/>
  <c r="D152" i="4"/>
  <c r="C148" i="1" s="1"/>
  <c r="F153" i="4"/>
  <c r="C124" i="1"/>
  <c r="H1420" i="1"/>
  <c r="H27" i="3"/>
  <c r="C1408" i="1"/>
  <c r="G1408" i="1" s="1"/>
  <c r="G1420" i="1"/>
  <c r="F240" i="4"/>
  <c r="D643" i="4"/>
  <c r="F643" i="4" s="1"/>
  <c r="H288" i="1"/>
  <c r="C411" i="1"/>
  <c r="G411" i="1" s="1"/>
  <c r="E273" i="9"/>
  <c r="B273" i="9" s="1"/>
  <c r="D412" i="1"/>
  <c r="E643" i="4"/>
  <c r="D637" i="1" s="1"/>
  <c r="G201" i="9"/>
  <c r="E201" i="9" s="1"/>
  <c r="B201" i="9" s="1"/>
  <c r="D236" i="1"/>
  <c r="G236" i="1" s="1"/>
  <c r="H4" i="1"/>
  <c r="G4" i="1"/>
  <c r="H8" i="1"/>
  <c r="G8" i="1"/>
  <c r="H14" i="1"/>
  <c r="G14" i="1"/>
  <c r="H20" i="1"/>
  <c r="G20" i="1"/>
  <c r="H24" i="1"/>
  <c r="G24" i="1"/>
  <c r="H30" i="1"/>
  <c r="G30" i="1"/>
  <c r="H36" i="1"/>
  <c r="G36" i="1"/>
  <c r="G44" i="1"/>
  <c r="H44" i="1"/>
  <c r="G50" i="1"/>
  <c r="H50" i="1"/>
  <c r="G56" i="1"/>
  <c r="H56" i="1"/>
  <c r="H62" i="1"/>
  <c r="G62" i="1"/>
  <c r="H68" i="1"/>
  <c r="G68" i="1"/>
  <c r="G72" i="1"/>
  <c r="H72" i="1"/>
  <c r="H82" i="1"/>
  <c r="G82" i="1"/>
  <c r="H88" i="1"/>
  <c r="G88" i="1"/>
  <c r="G92" i="1"/>
  <c r="H92" i="1"/>
  <c r="H100" i="1"/>
  <c r="G100" i="1"/>
  <c r="H106" i="1"/>
  <c r="G106" i="1"/>
  <c r="H110" i="1"/>
  <c r="G110" i="1"/>
  <c r="H116" i="1"/>
  <c r="G116" i="1"/>
  <c r="H126" i="1"/>
  <c r="G126" i="1"/>
  <c r="H149" i="1"/>
  <c r="G149" i="1"/>
  <c r="H153" i="1"/>
  <c r="G153" i="1"/>
  <c r="H159" i="1"/>
  <c r="H163" i="1"/>
  <c r="G163" i="1"/>
  <c r="H171" i="1"/>
  <c r="G171" i="1"/>
  <c r="H175" i="1"/>
  <c r="G175" i="1"/>
  <c r="H179" i="1"/>
  <c r="G179" i="1"/>
  <c r="H187" i="1"/>
  <c r="G187" i="1"/>
  <c r="H191" i="1"/>
  <c r="G191" i="1"/>
  <c r="H214" i="1"/>
  <c r="G214" i="1"/>
  <c r="H218" i="1"/>
  <c r="G218" i="1"/>
  <c r="H261" i="1"/>
  <c r="G261" i="1"/>
  <c r="H265" i="1"/>
  <c r="G265" i="1"/>
  <c r="H269" i="1"/>
  <c r="G269" i="1"/>
  <c r="H273" i="1"/>
  <c r="G273" i="1"/>
  <c r="G277" i="1"/>
  <c r="H277" i="1"/>
  <c r="H281" i="1"/>
  <c r="G281" i="1"/>
  <c r="H295" i="1"/>
  <c r="G295" i="1"/>
  <c r="H299" i="1"/>
  <c r="G299" i="1"/>
  <c r="H305" i="1"/>
  <c r="G305" i="1"/>
  <c r="H413" i="1"/>
  <c r="G413"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8" i="1"/>
  <c r="G608" i="1"/>
  <c r="H131" i="1"/>
  <c r="G131" i="1"/>
  <c r="H133" i="1"/>
  <c r="G133" i="1"/>
  <c r="H135" i="1"/>
  <c r="G135" i="1"/>
  <c r="H137" i="1"/>
  <c r="G137" i="1"/>
  <c r="H139" i="1"/>
  <c r="G139" i="1"/>
  <c r="H141" i="1"/>
  <c r="G141" i="1"/>
  <c r="H143" i="1"/>
  <c r="G143" i="1"/>
  <c r="H145" i="1"/>
  <c r="G145" i="1"/>
  <c r="H194" i="1"/>
  <c r="G194" i="1"/>
  <c r="H196" i="1"/>
  <c r="G196" i="1"/>
  <c r="H198" i="1"/>
  <c r="G198" i="1"/>
  <c r="G200" i="1"/>
  <c r="H200" i="1"/>
  <c r="H202" i="1"/>
  <c r="G202" i="1"/>
  <c r="H204" i="1"/>
  <c r="G204" i="1"/>
  <c r="H206" i="1"/>
  <c r="G206" i="1"/>
  <c r="H208" i="1"/>
  <c r="G208" i="1"/>
  <c r="H210" i="1"/>
  <c r="G210"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405" i="1"/>
  <c r="G405" i="1"/>
  <c r="H620" i="1"/>
  <c r="G620" i="1"/>
  <c r="H628" i="1"/>
  <c r="G628" i="1"/>
  <c r="G10" i="1"/>
  <c r="H10" i="1"/>
  <c r="H18" i="1"/>
  <c r="G18" i="1"/>
  <c r="H28" i="1"/>
  <c r="G28" i="1"/>
  <c r="H34" i="1"/>
  <c r="G34" i="1"/>
  <c r="H38" i="1"/>
  <c r="G38" i="1"/>
  <c r="H42" i="1"/>
  <c r="G42" i="1"/>
  <c r="H48" i="1"/>
  <c r="G48" i="1"/>
  <c r="H54" i="1"/>
  <c r="G54" i="1"/>
  <c r="H60" i="1"/>
  <c r="G60" i="1"/>
  <c r="G66" i="1"/>
  <c r="H66" i="1"/>
  <c r="H76" i="1"/>
  <c r="G76" i="1"/>
  <c r="H86" i="1"/>
  <c r="G86" i="1"/>
  <c r="H96" i="1"/>
  <c r="G96" i="1"/>
  <c r="H104" i="1"/>
  <c r="G104" i="1"/>
  <c r="H112" i="1"/>
  <c r="G112" i="1"/>
  <c r="H118" i="1"/>
  <c r="G118" i="1"/>
  <c r="H124" i="1"/>
  <c r="G124" i="1"/>
  <c r="H155" i="1"/>
  <c r="G155" i="1"/>
  <c r="H167" i="1"/>
  <c r="G167" i="1"/>
  <c r="H183" i="1"/>
  <c r="G183" i="1"/>
  <c r="H301" i="1"/>
  <c r="G301" i="1"/>
  <c r="H616" i="1"/>
  <c r="G616" i="1"/>
  <c r="H3" i="1"/>
  <c r="G3" i="1"/>
  <c r="H7" i="1"/>
  <c r="G7" i="1"/>
  <c r="H11" i="1"/>
  <c r="G11" i="1"/>
  <c r="G15" i="1"/>
  <c r="H15" i="1"/>
  <c r="H17" i="1"/>
  <c r="G17" i="1"/>
  <c r="G21" i="1"/>
  <c r="H21" i="1"/>
  <c r="H25" i="1"/>
  <c r="G25" i="1"/>
  <c r="G29" i="1"/>
  <c r="H29" i="1"/>
  <c r="H33" i="1"/>
  <c r="G33" i="1"/>
  <c r="H37" i="1"/>
  <c r="G37" i="1"/>
  <c r="G41" i="1"/>
  <c r="H41" i="1"/>
  <c r="H45" i="1"/>
  <c r="G45" i="1"/>
  <c r="H51" i="1"/>
  <c r="G51" i="1"/>
  <c r="H57" i="1"/>
  <c r="G57" i="1"/>
  <c r="H61" i="1"/>
  <c r="G61" i="1"/>
  <c r="H65" i="1"/>
  <c r="G65" i="1"/>
  <c r="H69" i="1"/>
  <c r="G69" i="1"/>
  <c r="H73" i="1"/>
  <c r="G73" i="1"/>
  <c r="H79" i="1"/>
  <c r="G79" i="1"/>
  <c r="H81" i="1"/>
  <c r="G81" i="1"/>
  <c r="H85" i="1"/>
  <c r="G85" i="1"/>
  <c r="H89" i="1"/>
  <c r="G89" i="1"/>
  <c r="H93" i="1"/>
  <c r="G93" i="1"/>
  <c r="G97" i="1"/>
  <c r="H97" i="1"/>
  <c r="H103" i="1"/>
  <c r="G103" i="1"/>
  <c r="H107" i="1"/>
  <c r="G107" i="1"/>
  <c r="G113" i="1"/>
  <c r="H113" i="1"/>
  <c r="H117" i="1"/>
  <c r="G117" i="1"/>
  <c r="H121" i="1"/>
  <c r="G121" i="1"/>
  <c r="G125" i="1"/>
  <c r="H125" i="1"/>
  <c r="H127" i="1"/>
  <c r="G127" i="1"/>
  <c r="H150" i="1"/>
  <c r="G150" i="1"/>
  <c r="H156" i="1"/>
  <c r="G156" i="1"/>
  <c r="H162" i="1"/>
  <c r="G162" i="1"/>
  <c r="H166" i="1"/>
  <c r="G166" i="1"/>
  <c r="H170" i="1"/>
  <c r="G170" i="1"/>
  <c r="H174" i="1"/>
  <c r="G174" i="1"/>
  <c r="H176" i="1"/>
  <c r="G176" i="1"/>
  <c r="H180" i="1"/>
  <c r="G180" i="1"/>
  <c r="H186" i="1"/>
  <c r="G186" i="1"/>
  <c r="H190" i="1"/>
  <c r="G190" i="1"/>
  <c r="H213" i="1"/>
  <c r="G213" i="1"/>
  <c r="H219" i="1"/>
  <c r="G219" i="1"/>
  <c r="G260" i="1"/>
  <c r="H260" i="1"/>
  <c r="H266" i="1"/>
  <c r="G266" i="1"/>
  <c r="H276" i="1"/>
  <c r="G276" i="1"/>
  <c r="H294" i="1"/>
  <c r="G294" i="1"/>
  <c r="H300" i="1"/>
  <c r="G300" i="1"/>
  <c r="H575" i="1"/>
  <c r="G575" i="1"/>
  <c r="H577" i="1"/>
  <c r="G577" i="1"/>
  <c r="H579" i="1"/>
  <c r="G579" i="1"/>
  <c r="H581" i="1"/>
  <c r="G581" i="1"/>
  <c r="H583" i="1"/>
  <c r="G583" i="1"/>
  <c r="H585" i="1"/>
  <c r="G585" i="1"/>
  <c r="H589" i="1"/>
  <c r="G589" i="1"/>
  <c r="H591" i="1"/>
  <c r="G591" i="1"/>
  <c r="H593" i="1"/>
  <c r="G593" i="1"/>
  <c r="H595" i="1"/>
  <c r="G595" i="1"/>
  <c r="H597" i="1"/>
  <c r="G597" i="1"/>
  <c r="H599" i="1"/>
  <c r="G599" i="1"/>
  <c r="H604" i="1"/>
  <c r="G604" i="1"/>
  <c r="H612" i="1"/>
  <c r="G612" i="1"/>
  <c r="H641" i="1"/>
  <c r="G641" i="1"/>
  <c r="H643" i="1"/>
  <c r="G643" i="1"/>
  <c r="H645" i="1"/>
  <c r="G645" i="1"/>
  <c r="H647" i="1"/>
  <c r="G647" i="1"/>
  <c r="H649" i="1"/>
  <c r="G649" i="1"/>
  <c r="H651" i="1"/>
  <c r="G651" i="1"/>
  <c r="H653" i="1"/>
  <c r="G653" i="1"/>
  <c r="H655" i="1"/>
  <c r="G655" i="1"/>
  <c r="H657" i="1"/>
  <c r="G657" i="1"/>
  <c r="H659" i="1"/>
  <c r="G659" i="1"/>
  <c r="H6" i="1"/>
  <c r="G6" i="1"/>
  <c r="H12" i="1"/>
  <c r="G12" i="1"/>
  <c r="H16" i="1"/>
  <c r="G16" i="1"/>
  <c r="H22" i="1"/>
  <c r="G22" i="1"/>
  <c r="H26" i="1"/>
  <c r="G26" i="1"/>
  <c r="H32" i="1"/>
  <c r="G32" i="1"/>
  <c r="H40" i="1"/>
  <c r="G40" i="1"/>
  <c r="H52" i="1"/>
  <c r="G52" i="1"/>
  <c r="H58" i="1"/>
  <c r="G58" i="1"/>
  <c r="H64" i="1"/>
  <c r="G64" i="1"/>
  <c r="H70" i="1"/>
  <c r="G70" i="1"/>
  <c r="G74" i="1"/>
  <c r="H74" i="1"/>
  <c r="G80" i="1"/>
  <c r="H80" i="1"/>
  <c r="H84" i="1"/>
  <c r="G84" i="1"/>
  <c r="H90" i="1"/>
  <c r="G90" i="1"/>
  <c r="G94" i="1"/>
  <c r="H94" i="1"/>
  <c r="H98" i="1"/>
  <c r="G98" i="1"/>
  <c r="H102" i="1"/>
  <c r="G102" i="1"/>
  <c r="H108" i="1"/>
  <c r="G108" i="1"/>
  <c r="H114" i="1"/>
  <c r="G114" i="1"/>
  <c r="H122" i="1"/>
  <c r="G122" i="1"/>
  <c r="G128" i="1"/>
  <c r="H128" i="1"/>
  <c r="H151" i="1"/>
  <c r="G151" i="1"/>
  <c r="H157" i="1"/>
  <c r="G157" i="1"/>
  <c r="H161" i="1"/>
  <c r="G161" i="1"/>
  <c r="H165" i="1"/>
  <c r="G165" i="1"/>
  <c r="G169" i="1"/>
  <c r="H169" i="1"/>
  <c r="H173" i="1"/>
  <c r="H177" i="1"/>
  <c r="G177" i="1"/>
  <c r="H181" i="1"/>
  <c r="G181" i="1"/>
  <c r="H185" i="1"/>
  <c r="G185" i="1"/>
  <c r="H189" i="1"/>
  <c r="G189" i="1"/>
  <c r="H212" i="1"/>
  <c r="G212" i="1"/>
  <c r="H216" i="1"/>
  <c r="G216" i="1"/>
  <c r="H263" i="1"/>
  <c r="G263" i="1"/>
  <c r="H267" i="1"/>
  <c r="G267" i="1"/>
  <c r="H271" i="1"/>
  <c r="G271" i="1"/>
  <c r="H275" i="1"/>
  <c r="G275" i="1"/>
  <c r="H279" i="1"/>
  <c r="G279" i="1"/>
  <c r="H283" i="1"/>
  <c r="G283" i="1"/>
  <c r="H297" i="1"/>
  <c r="G297" i="1"/>
  <c r="H303" i="1"/>
  <c r="G303" i="1"/>
  <c r="H5" i="1"/>
  <c r="G5" i="1"/>
  <c r="H9" i="1"/>
  <c r="G9" i="1"/>
  <c r="H13" i="1"/>
  <c r="G13" i="1"/>
  <c r="H19" i="1"/>
  <c r="G19" i="1"/>
  <c r="H23" i="1"/>
  <c r="G23" i="1"/>
  <c r="G27" i="1"/>
  <c r="H27" i="1"/>
  <c r="H31" i="1"/>
  <c r="G31" i="1"/>
  <c r="G35" i="1"/>
  <c r="H35" i="1"/>
  <c r="H39" i="1"/>
  <c r="G39" i="1"/>
  <c r="H43" i="1"/>
  <c r="G43" i="1"/>
  <c r="H47" i="1"/>
  <c r="G47" i="1"/>
  <c r="H49" i="1"/>
  <c r="G49" i="1"/>
  <c r="H53" i="1"/>
  <c r="G53" i="1"/>
  <c r="H55" i="1"/>
  <c r="G55" i="1"/>
  <c r="H59" i="1"/>
  <c r="G59" i="1"/>
  <c r="H63" i="1"/>
  <c r="G63" i="1"/>
  <c r="H67" i="1"/>
  <c r="G67" i="1"/>
  <c r="H71" i="1"/>
  <c r="G71" i="1"/>
  <c r="H75" i="1"/>
  <c r="G75" i="1"/>
  <c r="H77" i="1"/>
  <c r="G77" i="1"/>
  <c r="H83" i="1"/>
  <c r="G83" i="1"/>
  <c r="H87" i="1"/>
  <c r="G87" i="1"/>
  <c r="H91" i="1"/>
  <c r="G91" i="1"/>
  <c r="H95" i="1"/>
  <c r="G95" i="1"/>
  <c r="G99" i="1"/>
  <c r="H99" i="1"/>
  <c r="H101" i="1"/>
  <c r="G101" i="1"/>
  <c r="G105" i="1"/>
  <c r="H105" i="1"/>
  <c r="H109" i="1"/>
  <c r="G109" i="1"/>
  <c r="H111" i="1"/>
  <c r="G111" i="1"/>
  <c r="H115" i="1"/>
  <c r="G115" i="1"/>
  <c r="G119" i="1"/>
  <c r="H119" i="1"/>
  <c r="H123" i="1"/>
  <c r="G123" i="1"/>
  <c r="H148" i="1"/>
  <c r="G148" i="1"/>
  <c r="G152" i="1"/>
  <c r="H152" i="1"/>
  <c r="H154" i="1"/>
  <c r="G154" i="1"/>
  <c r="H158" i="1"/>
  <c r="G158" i="1"/>
  <c r="H160" i="1"/>
  <c r="G160" i="1"/>
  <c r="H164" i="1"/>
  <c r="G164" i="1"/>
  <c r="H168" i="1"/>
  <c r="G168" i="1"/>
  <c r="H172" i="1"/>
  <c r="G172" i="1"/>
  <c r="H178" i="1"/>
  <c r="G178" i="1"/>
  <c r="G182" i="1"/>
  <c r="H182" i="1"/>
  <c r="G184" i="1"/>
  <c r="H184" i="1"/>
  <c r="H188" i="1"/>
  <c r="G188" i="1"/>
  <c r="H215" i="1"/>
  <c r="G215" i="1"/>
  <c r="H217" i="1"/>
  <c r="G217" i="1"/>
  <c r="G262" i="1"/>
  <c r="H262" i="1"/>
  <c r="H264" i="1"/>
  <c r="G264" i="1"/>
  <c r="H268" i="1"/>
  <c r="G268" i="1"/>
  <c r="H270" i="1"/>
  <c r="G270" i="1"/>
  <c r="H272" i="1"/>
  <c r="G272" i="1"/>
  <c r="H274" i="1"/>
  <c r="G274" i="1"/>
  <c r="H278" i="1"/>
  <c r="G278" i="1"/>
  <c r="H280" i="1"/>
  <c r="G280" i="1"/>
  <c r="H282" i="1"/>
  <c r="G282" i="1"/>
  <c r="H284" i="1"/>
  <c r="G284" i="1"/>
  <c r="H296" i="1"/>
  <c r="G296" i="1"/>
  <c r="H298" i="1"/>
  <c r="G298" i="1"/>
  <c r="H302" i="1"/>
  <c r="G302" i="1"/>
  <c r="H304" i="1"/>
  <c r="G304" i="1"/>
  <c r="H412" i="1"/>
  <c r="G412" i="1"/>
  <c r="H130" i="1"/>
  <c r="G130" i="1"/>
  <c r="H132" i="1"/>
  <c r="G132" i="1"/>
  <c r="G134" i="1"/>
  <c r="H134" i="1"/>
  <c r="H136" i="1"/>
  <c r="G136" i="1"/>
  <c r="H138" i="1"/>
  <c r="G138" i="1"/>
  <c r="H140" i="1"/>
  <c r="G140" i="1"/>
  <c r="H142" i="1"/>
  <c r="G142" i="1"/>
  <c r="H144" i="1"/>
  <c r="G144" i="1"/>
  <c r="H146" i="1"/>
  <c r="G146" i="1"/>
  <c r="H193" i="1"/>
  <c r="G193" i="1"/>
  <c r="H195" i="1"/>
  <c r="G195" i="1"/>
  <c r="H197" i="1"/>
  <c r="G197" i="1"/>
  <c r="H199" i="1"/>
  <c r="G199" i="1"/>
  <c r="H201" i="1"/>
  <c r="G201" i="1"/>
  <c r="H203" i="1"/>
  <c r="G203" i="1"/>
  <c r="H205" i="1"/>
  <c r="G205" i="1"/>
  <c r="H207" i="1"/>
  <c r="G207" i="1"/>
  <c r="H209" i="1"/>
  <c r="G209" i="1"/>
  <c r="H222" i="1"/>
  <c r="G222" i="1"/>
  <c r="H224" i="1"/>
  <c r="G224" i="1"/>
  <c r="H226" i="1"/>
  <c r="G226" i="1"/>
  <c r="H228" i="1"/>
  <c r="G228" i="1"/>
  <c r="H230" i="1"/>
  <c r="G230" i="1"/>
  <c r="H232" i="1"/>
  <c r="G232" i="1"/>
  <c r="H234" i="1"/>
  <c r="G234" i="1"/>
  <c r="H236" i="1"/>
  <c r="H238" i="1"/>
  <c r="G238" i="1"/>
  <c r="H240" i="1"/>
  <c r="G240" i="1"/>
  <c r="H242" i="1"/>
  <c r="G242" i="1"/>
  <c r="H244" i="1"/>
  <c r="G244" i="1"/>
  <c r="H246" i="1"/>
  <c r="G246" i="1"/>
  <c r="H248" i="1"/>
  <c r="G248" i="1"/>
  <c r="H250" i="1"/>
  <c r="G250" i="1"/>
  <c r="H252" i="1"/>
  <c r="G252" i="1"/>
  <c r="H254" i="1"/>
  <c r="G254" i="1"/>
  <c r="H256" i="1"/>
  <c r="G256" i="1"/>
  <c r="H258" i="1"/>
  <c r="G258" i="1"/>
  <c r="H404" i="1"/>
  <c r="G404" i="1"/>
  <c r="H406" i="1"/>
  <c r="G406" i="1"/>
  <c r="H624" i="1"/>
  <c r="G624" i="1"/>
  <c r="H751" i="1"/>
  <c r="G751" i="1"/>
  <c r="H757" i="1"/>
  <c r="G757" i="1"/>
  <c r="H763" i="1"/>
  <c r="G763" i="1"/>
  <c r="H769" i="1"/>
  <c r="G769" i="1"/>
  <c r="H775" i="1"/>
  <c r="G775" i="1"/>
  <c r="H781" i="1"/>
  <c r="G781" i="1"/>
  <c r="H785" i="1"/>
  <c r="G785" i="1"/>
  <c r="H791" i="1"/>
  <c r="G791" i="1"/>
  <c r="H797" i="1"/>
  <c r="G797" i="1"/>
  <c r="H803" i="1"/>
  <c r="G803" i="1"/>
  <c r="H809" i="1"/>
  <c r="G809" i="1"/>
  <c r="H817" i="1"/>
  <c r="G817" i="1"/>
  <c r="H821" i="1"/>
  <c r="G821" i="1"/>
  <c r="H827" i="1"/>
  <c r="G827" i="1"/>
  <c r="H833" i="1"/>
  <c r="G833" i="1"/>
  <c r="H839" i="1"/>
  <c r="G839" i="1"/>
  <c r="H845" i="1"/>
  <c r="G845" i="1"/>
  <c r="H851" i="1"/>
  <c r="G851" i="1"/>
  <c r="H859" i="1"/>
  <c r="G859" i="1"/>
  <c r="H863" i="1"/>
  <c r="G863" i="1"/>
  <c r="H869" i="1"/>
  <c r="G869" i="1"/>
  <c r="H873" i="1"/>
  <c r="G873" i="1"/>
  <c r="H877" i="1"/>
  <c r="G877" i="1"/>
  <c r="H881" i="1"/>
  <c r="G881" i="1"/>
  <c r="H885" i="1"/>
  <c r="G885" i="1"/>
  <c r="H889" i="1"/>
  <c r="G889" i="1"/>
  <c r="H893" i="1"/>
  <c r="G893" i="1"/>
  <c r="H897" i="1"/>
  <c r="G897" i="1"/>
  <c r="H903" i="1"/>
  <c r="G903" i="1"/>
  <c r="H909" i="1"/>
  <c r="G909" i="1"/>
  <c r="H913" i="1"/>
  <c r="G913" i="1"/>
  <c r="H919" i="1"/>
  <c r="G919" i="1"/>
  <c r="H925" i="1"/>
  <c r="G925" i="1"/>
  <c r="H931" i="1"/>
  <c r="G931" i="1"/>
  <c r="G941" i="1"/>
  <c r="H941" i="1"/>
  <c r="G949" i="1"/>
  <c r="H949" i="1"/>
  <c r="G957" i="1"/>
  <c r="H957" i="1"/>
  <c r="G965" i="1"/>
  <c r="H965" i="1"/>
  <c r="G973" i="1"/>
  <c r="H973" i="1"/>
  <c r="H1080" i="1"/>
  <c r="G1080" i="1"/>
  <c r="H663" i="1"/>
  <c r="G663" i="1"/>
  <c r="H667" i="1"/>
  <c r="G667" i="1"/>
  <c r="H671" i="1"/>
  <c r="G671" i="1"/>
  <c r="H675" i="1"/>
  <c r="G675" i="1"/>
  <c r="H679" i="1"/>
  <c r="G679" i="1"/>
  <c r="H683" i="1"/>
  <c r="G683" i="1"/>
  <c r="H687" i="1"/>
  <c r="G687" i="1"/>
  <c r="H691" i="1"/>
  <c r="G691" i="1"/>
  <c r="H695" i="1"/>
  <c r="G695" i="1"/>
  <c r="H699" i="1"/>
  <c r="G699" i="1"/>
  <c r="H703" i="1"/>
  <c r="G703" i="1"/>
  <c r="H705" i="1"/>
  <c r="G705" i="1"/>
  <c r="H709" i="1"/>
  <c r="G709" i="1"/>
  <c r="H713" i="1"/>
  <c r="G713" i="1"/>
  <c r="H717" i="1"/>
  <c r="G717" i="1"/>
  <c r="H721" i="1"/>
  <c r="G721" i="1"/>
  <c r="H725" i="1"/>
  <c r="G725" i="1"/>
  <c r="H729" i="1"/>
  <c r="G729" i="1"/>
  <c r="H733" i="1"/>
  <c r="G733" i="1"/>
  <c r="H735" i="1"/>
  <c r="G735" i="1"/>
  <c r="H739" i="1"/>
  <c r="G739" i="1"/>
  <c r="H743" i="1"/>
  <c r="G743" i="1"/>
  <c r="H749" i="1"/>
  <c r="G749" i="1"/>
  <c r="H755" i="1"/>
  <c r="G755" i="1"/>
  <c r="H759" i="1"/>
  <c r="G759" i="1"/>
  <c r="H767" i="1"/>
  <c r="G767" i="1"/>
  <c r="H773" i="1"/>
  <c r="G773" i="1"/>
  <c r="H779" i="1"/>
  <c r="G779" i="1"/>
  <c r="H789" i="1"/>
  <c r="G789" i="1"/>
  <c r="H795" i="1"/>
  <c r="G795" i="1"/>
  <c r="H801" i="1"/>
  <c r="G801" i="1"/>
  <c r="H807" i="1"/>
  <c r="G807" i="1"/>
  <c r="H815" i="1"/>
  <c r="G815" i="1"/>
  <c r="H823" i="1"/>
  <c r="G823" i="1"/>
  <c r="H829" i="1"/>
  <c r="G829" i="1"/>
  <c r="H835" i="1"/>
  <c r="G835" i="1"/>
  <c r="H841" i="1"/>
  <c r="G841" i="1"/>
  <c r="H847" i="1"/>
  <c r="G847" i="1"/>
  <c r="H853" i="1"/>
  <c r="G853" i="1"/>
  <c r="H857" i="1"/>
  <c r="G857" i="1"/>
  <c r="H861" i="1"/>
  <c r="G861" i="1"/>
  <c r="H865" i="1"/>
  <c r="G865" i="1"/>
  <c r="H871" i="1"/>
  <c r="G871" i="1"/>
  <c r="H875" i="1"/>
  <c r="G875" i="1"/>
  <c r="H879" i="1"/>
  <c r="G879" i="1"/>
  <c r="H883" i="1"/>
  <c r="G883" i="1"/>
  <c r="H887" i="1"/>
  <c r="G887" i="1"/>
  <c r="H891" i="1"/>
  <c r="G891" i="1"/>
  <c r="H895" i="1"/>
  <c r="G895" i="1"/>
  <c r="H901" i="1"/>
  <c r="G901" i="1"/>
  <c r="H905" i="1"/>
  <c r="G905" i="1"/>
  <c r="H907" i="1"/>
  <c r="G907" i="1"/>
  <c r="H911" i="1"/>
  <c r="G911" i="1"/>
  <c r="H915" i="1"/>
  <c r="G915" i="1"/>
  <c r="H917" i="1"/>
  <c r="G917" i="1"/>
  <c r="H921" i="1"/>
  <c r="G921" i="1"/>
  <c r="H923" i="1"/>
  <c r="G923" i="1"/>
  <c r="H927" i="1"/>
  <c r="G927" i="1"/>
  <c r="H929" i="1"/>
  <c r="G929" i="1"/>
  <c r="G933" i="1"/>
  <c r="H933" i="1"/>
  <c r="G981" i="1"/>
  <c r="H981"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G937" i="1"/>
  <c r="H937" i="1"/>
  <c r="G945" i="1"/>
  <c r="H945" i="1"/>
  <c r="G953" i="1"/>
  <c r="H953" i="1"/>
  <c r="G961" i="1"/>
  <c r="H961" i="1"/>
  <c r="G969" i="1"/>
  <c r="H969" i="1"/>
  <c r="G977" i="1"/>
  <c r="H977" i="1"/>
  <c r="H661" i="1"/>
  <c r="G661" i="1"/>
  <c r="H665" i="1"/>
  <c r="G665" i="1"/>
  <c r="H669" i="1"/>
  <c r="G669" i="1"/>
  <c r="H673" i="1"/>
  <c r="G673" i="1"/>
  <c r="H677" i="1"/>
  <c r="G677" i="1"/>
  <c r="H681" i="1"/>
  <c r="G681" i="1"/>
  <c r="H685" i="1"/>
  <c r="G685" i="1"/>
  <c r="H689" i="1"/>
  <c r="G689" i="1"/>
  <c r="H693" i="1"/>
  <c r="G693" i="1"/>
  <c r="H697" i="1"/>
  <c r="G697" i="1"/>
  <c r="H701" i="1"/>
  <c r="G701" i="1"/>
  <c r="H707" i="1"/>
  <c r="G707" i="1"/>
  <c r="H711" i="1"/>
  <c r="G711" i="1"/>
  <c r="H715" i="1"/>
  <c r="G715" i="1"/>
  <c r="H719" i="1"/>
  <c r="G719" i="1"/>
  <c r="H723" i="1"/>
  <c r="G723" i="1"/>
  <c r="H727" i="1"/>
  <c r="G727" i="1"/>
  <c r="H731" i="1"/>
  <c r="G731" i="1"/>
  <c r="H737" i="1"/>
  <c r="G737" i="1"/>
  <c r="H741" i="1"/>
  <c r="G741" i="1"/>
  <c r="H745" i="1"/>
  <c r="G745" i="1"/>
  <c r="H747" i="1"/>
  <c r="G747" i="1"/>
  <c r="H753" i="1"/>
  <c r="G753" i="1"/>
  <c r="H761" i="1"/>
  <c r="G761" i="1"/>
  <c r="H765" i="1"/>
  <c r="G765" i="1"/>
  <c r="H771" i="1"/>
  <c r="G771" i="1"/>
  <c r="H777" i="1"/>
  <c r="G777" i="1"/>
  <c r="H783" i="1"/>
  <c r="G783" i="1"/>
  <c r="H787" i="1"/>
  <c r="G787" i="1"/>
  <c r="H793" i="1"/>
  <c r="G793" i="1"/>
  <c r="H799" i="1"/>
  <c r="G799" i="1"/>
  <c r="H805" i="1"/>
  <c r="G805" i="1"/>
  <c r="H811" i="1"/>
  <c r="G811" i="1"/>
  <c r="H813" i="1"/>
  <c r="G813" i="1"/>
  <c r="H819" i="1"/>
  <c r="G819" i="1"/>
  <c r="H825" i="1"/>
  <c r="G825" i="1"/>
  <c r="H831" i="1"/>
  <c r="G831" i="1"/>
  <c r="H837" i="1"/>
  <c r="G837" i="1"/>
  <c r="H843" i="1"/>
  <c r="G843" i="1"/>
  <c r="H849" i="1"/>
  <c r="G849" i="1"/>
  <c r="H855" i="1"/>
  <c r="G855" i="1"/>
  <c r="H867" i="1"/>
  <c r="G867" i="1"/>
  <c r="H899" i="1"/>
  <c r="G899" i="1"/>
  <c r="G995" i="1"/>
  <c r="H995" i="1"/>
  <c r="H1048" i="1"/>
  <c r="G1048" i="1"/>
  <c r="H1051" i="1"/>
  <c r="G1051" i="1"/>
  <c r="H1056" i="1"/>
  <c r="G1056" i="1"/>
  <c r="H1059" i="1"/>
  <c r="G1059" i="1"/>
  <c r="H1064" i="1"/>
  <c r="G1064" i="1"/>
  <c r="H724" i="1"/>
  <c r="G724" i="1"/>
  <c r="G603" i="1"/>
  <c r="G607" i="1"/>
  <c r="G611" i="1"/>
  <c r="G615" i="1"/>
  <c r="G623" i="1"/>
  <c r="G627" i="1"/>
  <c r="G987" i="1"/>
  <c r="H987" i="1"/>
  <c r="G991" i="1"/>
  <c r="H991" i="1"/>
  <c r="H999" i="1"/>
  <c r="G999" i="1"/>
  <c r="H1004" i="1"/>
  <c r="G1004" i="1"/>
  <c r="H1007" i="1"/>
  <c r="G1007" i="1"/>
  <c r="H1012" i="1"/>
  <c r="G1012" i="1"/>
  <c r="H1015" i="1"/>
  <c r="G1015" i="1"/>
  <c r="H1020" i="1"/>
  <c r="G1020" i="1"/>
  <c r="H1023" i="1"/>
  <c r="G1023" i="1"/>
  <c r="H1028" i="1"/>
  <c r="G1028" i="1"/>
  <c r="H1031" i="1"/>
  <c r="G1031" i="1"/>
  <c r="H1036" i="1"/>
  <c r="G1036" i="1"/>
  <c r="H1039" i="1"/>
  <c r="G1039" i="1"/>
  <c r="H1044" i="1"/>
  <c r="G1044" i="1"/>
  <c r="H934" i="1"/>
  <c r="H938" i="1"/>
  <c r="H942" i="1"/>
  <c r="H946" i="1"/>
  <c r="H950" i="1"/>
  <c r="H954" i="1"/>
  <c r="H958" i="1"/>
  <c r="H962" i="1"/>
  <c r="H966" i="1"/>
  <c r="H970" i="1"/>
  <c r="H974" i="1"/>
  <c r="H978" i="1"/>
  <c r="H982" i="1"/>
  <c r="H988" i="1"/>
  <c r="H992" i="1"/>
  <c r="H996" i="1"/>
  <c r="H1068" i="1"/>
  <c r="G1068" i="1"/>
  <c r="H1084" i="1"/>
  <c r="G1084" i="1"/>
  <c r="H1283" i="1"/>
  <c r="G1283" i="1"/>
  <c r="H1000" i="1"/>
  <c r="G1000" i="1"/>
  <c r="H1003" i="1"/>
  <c r="G1003" i="1"/>
  <c r="H1008" i="1"/>
  <c r="G1008" i="1"/>
  <c r="H1011" i="1"/>
  <c r="G1011" i="1"/>
  <c r="H1016" i="1"/>
  <c r="G1016" i="1"/>
  <c r="H1019" i="1"/>
  <c r="G1019" i="1"/>
  <c r="H1024" i="1"/>
  <c r="G1024" i="1"/>
  <c r="H1027" i="1"/>
  <c r="G1027" i="1"/>
  <c r="H1032" i="1"/>
  <c r="G1032" i="1"/>
  <c r="H1035" i="1"/>
  <c r="G1035" i="1"/>
  <c r="H1040" i="1"/>
  <c r="G1040" i="1"/>
  <c r="H1043" i="1"/>
  <c r="G1043" i="1"/>
  <c r="H1052" i="1"/>
  <c r="G1052" i="1"/>
  <c r="H1055" i="1"/>
  <c r="G1055" i="1"/>
  <c r="H1060" i="1"/>
  <c r="G1060" i="1"/>
  <c r="H1072" i="1"/>
  <c r="G1072" i="1"/>
  <c r="H1088" i="1"/>
  <c r="G1088" i="1"/>
  <c r="H1438" i="1"/>
  <c r="G1438" i="1"/>
  <c r="F128" i="4"/>
  <c r="E124" i="4"/>
  <c r="H1076" i="1"/>
  <c r="G1076" i="1"/>
  <c r="H1386" i="1"/>
  <c r="G1386" i="1"/>
  <c r="H1393" i="1"/>
  <c r="G1393" i="1"/>
  <c r="H1401" i="1"/>
  <c r="G1401" i="1"/>
  <c r="H1409" i="1"/>
  <c r="G1409" i="1"/>
  <c r="H1417" i="1"/>
  <c r="G1417" i="1"/>
  <c r="H1424" i="1"/>
  <c r="G1424" i="1"/>
  <c r="H1432" i="1"/>
  <c r="G1432" i="1"/>
  <c r="F594" i="4"/>
  <c r="D593" i="4"/>
  <c r="H1379" i="1"/>
  <c r="G1379" i="1"/>
  <c r="H1458" i="1"/>
  <c r="G1458" i="1"/>
  <c r="I1458" i="1" s="1"/>
  <c r="J1458" i="1"/>
  <c r="H1463" i="1"/>
  <c r="G1463" i="1"/>
  <c r="I1463" i="1" s="1"/>
  <c r="J1463" i="1"/>
  <c r="H1467" i="1"/>
  <c r="G1467" i="1"/>
  <c r="I1467" i="1" s="1"/>
  <c r="J1467" i="1"/>
  <c r="H1473" i="1"/>
  <c r="G1473" i="1"/>
  <c r="J1473" i="1"/>
  <c r="H1512" i="1"/>
  <c r="G1512" i="1"/>
  <c r="H1519" i="1"/>
  <c r="G1519" i="1"/>
  <c r="H1527" i="1"/>
  <c r="G1527" i="1"/>
  <c r="H1535" i="1"/>
  <c r="G1535" i="1"/>
  <c r="H1543" i="1"/>
  <c r="G1543" i="1"/>
  <c r="H1551" i="1"/>
  <c r="G1551" i="1"/>
  <c r="H1559" i="1"/>
  <c r="G1559" i="1"/>
  <c r="H1567" i="1"/>
  <c r="G1567" i="1"/>
  <c r="H1575" i="1"/>
  <c r="G1575" i="1"/>
  <c r="F216" i="4"/>
  <c r="D215" i="4"/>
  <c r="D89" i="6"/>
  <c r="F94" i="6"/>
  <c r="C1388" i="1"/>
  <c r="H1002" i="1"/>
  <c r="H1006" i="1"/>
  <c r="H1010" i="1"/>
  <c r="H1014" i="1"/>
  <c r="H1018" i="1"/>
  <c r="H1022" i="1"/>
  <c r="H1026" i="1"/>
  <c r="H1030" i="1"/>
  <c r="H1034" i="1"/>
  <c r="H1038" i="1"/>
  <c r="H1042" i="1"/>
  <c r="H1050" i="1"/>
  <c r="H1054" i="1"/>
  <c r="H1058" i="1"/>
  <c r="H1062" i="1"/>
  <c r="H1066" i="1"/>
  <c r="H1070" i="1"/>
  <c r="H1074" i="1"/>
  <c r="H1078" i="1"/>
  <c r="H1082" i="1"/>
  <c r="H1086" i="1"/>
  <c r="H1090" i="1"/>
  <c r="H1094" i="1"/>
  <c r="H1098" i="1"/>
  <c r="H1102" i="1"/>
  <c r="H1106" i="1"/>
  <c r="H1110" i="1"/>
  <c r="H1114" i="1"/>
  <c r="H1118" i="1"/>
  <c r="H1122" i="1"/>
  <c r="H1126" i="1"/>
  <c r="H1130" i="1"/>
  <c r="H1134" i="1"/>
  <c r="H1138" i="1"/>
  <c r="H1142" i="1"/>
  <c r="H1146" i="1"/>
  <c r="H1150" i="1"/>
  <c r="H1155" i="1"/>
  <c r="H1159" i="1"/>
  <c r="H1163" i="1"/>
  <c r="H1171" i="1"/>
  <c r="H1175" i="1"/>
  <c r="H1179" i="1"/>
  <c r="H1186" i="1"/>
  <c r="H1190" i="1"/>
  <c r="H1194" i="1"/>
  <c r="H1198" i="1"/>
  <c r="H1202" i="1"/>
  <c r="H1206" i="1"/>
  <c r="H1210" i="1"/>
  <c r="H1216" i="1"/>
  <c r="H1220" i="1"/>
  <c r="H1224" i="1"/>
  <c r="H1228" i="1"/>
  <c r="H1232" i="1"/>
  <c r="H1236" i="1"/>
  <c r="H1240" i="1"/>
  <c r="H1244" i="1"/>
  <c r="H1248" i="1"/>
  <c r="H1252" i="1"/>
  <c r="H1256" i="1"/>
  <c r="H1260" i="1"/>
  <c r="H1264" i="1"/>
  <c r="H1268" i="1"/>
  <c r="H1272" i="1"/>
  <c r="H1276" i="1"/>
  <c r="G1282" i="1"/>
  <c r="G1286" i="1"/>
  <c r="H1375" i="1"/>
  <c r="G1375" i="1"/>
  <c r="H1389" i="1"/>
  <c r="G1389" i="1"/>
  <c r="H1397" i="1"/>
  <c r="G1397" i="1"/>
  <c r="H1405" i="1"/>
  <c r="G1405" i="1"/>
  <c r="H1413" i="1"/>
  <c r="G1413" i="1"/>
  <c r="H1421" i="1"/>
  <c r="G1421" i="1"/>
  <c r="H1428" i="1"/>
  <c r="G1428" i="1"/>
  <c r="H1001" i="1"/>
  <c r="H1005" i="1"/>
  <c r="H1009" i="1"/>
  <c r="H1013" i="1"/>
  <c r="H1017" i="1"/>
  <c r="H1021" i="1"/>
  <c r="H1025" i="1"/>
  <c r="H1029" i="1"/>
  <c r="H1033" i="1"/>
  <c r="H1037" i="1"/>
  <c r="H1041" i="1"/>
  <c r="H1045" i="1"/>
  <c r="H1049" i="1"/>
  <c r="H1053" i="1"/>
  <c r="H1057" i="1"/>
  <c r="H1061" i="1"/>
  <c r="G1063" i="1"/>
  <c r="H1065" i="1"/>
  <c r="G1067" i="1"/>
  <c r="H1069" i="1"/>
  <c r="G1071" i="1"/>
  <c r="H1073" i="1"/>
  <c r="G1075" i="1"/>
  <c r="H1077" i="1"/>
  <c r="G1079" i="1"/>
  <c r="H1081" i="1"/>
  <c r="G1083" i="1"/>
  <c r="H1085" i="1"/>
  <c r="G1087" i="1"/>
  <c r="H1089" i="1"/>
  <c r="H1093" i="1"/>
  <c r="H1097" i="1"/>
  <c r="H1101" i="1"/>
  <c r="H1105" i="1"/>
  <c r="H1109" i="1"/>
  <c r="H1113" i="1"/>
  <c r="H1117" i="1"/>
  <c r="H1121" i="1"/>
  <c r="H1125" i="1"/>
  <c r="H1129" i="1"/>
  <c r="H1133" i="1"/>
  <c r="H1137" i="1"/>
  <c r="H1141" i="1"/>
  <c r="H1145" i="1"/>
  <c r="H1149" i="1"/>
  <c r="H1158" i="1"/>
  <c r="H1162" i="1"/>
  <c r="H1166" i="1"/>
  <c r="H1170" i="1"/>
  <c r="H1174" i="1"/>
  <c r="H1178" i="1"/>
  <c r="H1182" i="1"/>
  <c r="H1185" i="1"/>
  <c r="H1189" i="1"/>
  <c r="H1193" i="1"/>
  <c r="H1197" i="1"/>
  <c r="H1201" i="1"/>
  <c r="H1205" i="1"/>
  <c r="H1209" i="1"/>
  <c r="H1213" i="1"/>
  <c r="H1219" i="1"/>
  <c r="H1223" i="1"/>
  <c r="H1227" i="1"/>
  <c r="H1231" i="1"/>
  <c r="H1235" i="1"/>
  <c r="H1239" i="1"/>
  <c r="H1243" i="1"/>
  <c r="H1247" i="1"/>
  <c r="H1251" i="1"/>
  <c r="H1255" i="1"/>
  <c r="H1259" i="1"/>
  <c r="H1263" i="1"/>
  <c r="H1267" i="1"/>
  <c r="H1271" i="1"/>
  <c r="H1275" i="1"/>
  <c r="H1279" i="1"/>
  <c r="H1456" i="1"/>
  <c r="G1456" i="1"/>
  <c r="I1456" i="1" s="1"/>
  <c r="J1456" i="1"/>
  <c r="H1460" i="1"/>
  <c r="G1460" i="1"/>
  <c r="I1460" i="1" s="1"/>
  <c r="J1460" i="1"/>
  <c r="H1465" i="1"/>
  <c r="G1465" i="1"/>
  <c r="I1465" i="1" s="1"/>
  <c r="J1465" i="1"/>
  <c r="H1469" i="1"/>
  <c r="G1469" i="1"/>
  <c r="H1471" i="1"/>
  <c r="G1471" i="1"/>
  <c r="I1471" i="1" s="1"/>
  <c r="J1471" i="1"/>
  <c r="H1475" i="1"/>
  <c r="G1475" i="1"/>
  <c r="H1504" i="1"/>
  <c r="G1504" i="1"/>
  <c r="F383" i="4"/>
  <c r="D363" i="4"/>
  <c r="D350" i="4" s="1"/>
  <c r="J1439" i="1"/>
  <c r="J1441" i="1"/>
  <c r="J1443" i="1"/>
  <c r="H1446" i="1"/>
  <c r="G1446" i="1"/>
  <c r="I1446" i="1" s="1"/>
  <c r="H1448" i="1"/>
  <c r="G1448" i="1"/>
  <c r="I1448" i="1" s="1"/>
  <c r="H1450" i="1"/>
  <c r="G1450" i="1"/>
  <c r="I1450" i="1" s="1"/>
  <c r="H1452" i="1"/>
  <c r="G1452" i="1"/>
  <c r="I1452" i="1" s="1"/>
  <c r="H1483" i="1"/>
  <c r="G1483" i="1"/>
  <c r="H1487" i="1"/>
  <c r="G1487" i="1"/>
  <c r="H1491" i="1"/>
  <c r="G1491" i="1"/>
  <c r="H1495" i="1"/>
  <c r="G1495" i="1"/>
  <c r="F59" i="4"/>
  <c r="E151" i="4"/>
  <c r="F152" i="4"/>
  <c r="E350" i="4"/>
  <c r="D515" i="4"/>
  <c r="F522" i="4"/>
  <c r="D580" i="4"/>
  <c r="G1440" i="1"/>
  <c r="I1440" i="1" s="1"/>
  <c r="J1440" i="1"/>
  <c r="G1442" i="1"/>
  <c r="I1442" i="1" s="1"/>
  <c r="J1442" i="1"/>
  <c r="G1444" i="1"/>
  <c r="I1444" i="1" s="1"/>
  <c r="J1444" i="1"/>
  <c r="H1470" i="1"/>
  <c r="G1470" i="1"/>
  <c r="H1476" i="1"/>
  <c r="G1476" i="1"/>
  <c r="I1476" i="1" s="1"/>
  <c r="H1478" i="1"/>
  <c r="G1478" i="1"/>
  <c r="I1478" i="1" s="1"/>
  <c r="H1480" i="1"/>
  <c r="H1524" i="1"/>
  <c r="G1524" i="1"/>
  <c r="H1532" i="1"/>
  <c r="G1532" i="1"/>
  <c r="H1540" i="1"/>
  <c r="G1540" i="1"/>
  <c r="H1548" i="1"/>
  <c r="G1548" i="1"/>
  <c r="H1556" i="1"/>
  <c r="G1556" i="1"/>
  <c r="H1564" i="1"/>
  <c r="G1564" i="1"/>
  <c r="H1572" i="1"/>
  <c r="G1572" i="1"/>
  <c r="G209" i="9"/>
  <c r="E209" i="9" s="1"/>
  <c r="B209" i="9" s="1"/>
  <c r="F50" i="4"/>
  <c r="F82" i="4"/>
  <c r="F421" i="4"/>
  <c r="F460" i="4"/>
  <c r="D459" i="4"/>
  <c r="D567" i="4"/>
  <c r="F574" i="4"/>
  <c r="G1391" i="1"/>
  <c r="G1395" i="1"/>
  <c r="G1399" i="1"/>
  <c r="G1403" i="1"/>
  <c r="G1407" i="1"/>
  <c r="G1411" i="1"/>
  <c r="G1415" i="1"/>
  <c r="G1419" i="1"/>
  <c r="G1426" i="1"/>
  <c r="G1430" i="1"/>
  <c r="G1434" i="1"/>
  <c r="I1447" i="1"/>
  <c r="I1449" i="1"/>
  <c r="I1451" i="1"/>
  <c r="G1480" i="1"/>
  <c r="G1484" i="1"/>
  <c r="G1488" i="1"/>
  <c r="G1492" i="1"/>
  <c r="G1496" i="1"/>
  <c r="G1507" i="1"/>
  <c r="G1515" i="1"/>
  <c r="G1522" i="1"/>
  <c r="H1522" i="1"/>
  <c r="G1530" i="1"/>
  <c r="H1530" i="1"/>
  <c r="G1538" i="1"/>
  <c r="H1538" i="1"/>
  <c r="G1546" i="1"/>
  <c r="H1546" i="1"/>
  <c r="G1554" i="1"/>
  <c r="H1554" i="1"/>
  <c r="G1562" i="1"/>
  <c r="H1562" i="1"/>
  <c r="G1570" i="1"/>
  <c r="H1570" i="1"/>
  <c r="H1578" i="1"/>
  <c r="G1578" i="1"/>
  <c r="F106" i="4"/>
  <c r="F134" i="4"/>
  <c r="D133" i="4"/>
  <c r="D6" i="4" s="1"/>
  <c r="F164" i="4"/>
  <c r="F225" i="4"/>
  <c r="D224" i="4"/>
  <c r="F299" i="4"/>
  <c r="F78" i="5"/>
  <c r="E190" i="5"/>
  <c r="H30" i="3"/>
  <c r="C1453" i="1"/>
  <c r="F83" i="4"/>
  <c r="F202" i="4"/>
  <c r="D196" i="4"/>
  <c r="F264" i="4"/>
  <c r="D263" i="4"/>
  <c r="E311" i="4"/>
  <c r="F402" i="4"/>
  <c r="E644" i="4"/>
  <c r="D638" i="1" s="1"/>
  <c r="H638" i="1" s="1"/>
  <c r="G194" i="9"/>
  <c r="E194" i="9" s="1"/>
  <c r="B194" i="9" s="1"/>
  <c r="E459" i="4"/>
  <c r="D453" i="1" s="1"/>
  <c r="F484" i="4"/>
  <c r="F530" i="4"/>
  <c r="D529" i="4"/>
  <c r="E580" i="4"/>
  <c r="D574" i="1" s="1"/>
  <c r="G310" i="9"/>
  <c r="F190" i="5"/>
  <c r="D5" i="6"/>
  <c r="F10" i="6"/>
  <c r="D5" i="7"/>
  <c r="D24" i="8"/>
  <c r="C1499" i="1" s="1"/>
  <c r="C1501" i="1"/>
  <c r="G1503" i="1"/>
  <c r="H1506" i="1"/>
  <c r="G1511" i="1"/>
  <c r="H1514" i="1"/>
  <c r="G1579" i="1"/>
  <c r="F7" i="4"/>
  <c r="E50" i="4"/>
  <c r="D46" i="1" s="1"/>
  <c r="E82" i="4"/>
  <c r="D78" i="1" s="1"/>
  <c r="F107" i="4"/>
  <c r="F139" i="4"/>
  <c r="D625" i="4"/>
  <c r="F632" i="4"/>
  <c r="E7" i="5"/>
  <c r="E237" i="5"/>
  <c r="F304" i="4"/>
  <c r="F356" i="4"/>
  <c r="F416" i="4"/>
  <c r="F585" i="4"/>
  <c r="E143" i="9"/>
  <c r="B143" i="9" s="1"/>
  <c r="D12" i="5"/>
  <c r="D7" i="5" s="1"/>
  <c r="E87" i="5"/>
  <c r="D1065" i="1" s="1"/>
  <c r="G1065" i="1" s="1"/>
  <c r="D177" i="5"/>
  <c r="F180" i="5"/>
  <c r="F207" i="5"/>
  <c r="D206" i="5"/>
  <c r="E141" i="6"/>
  <c r="F130" i="6"/>
  <c r="D129" i="6"/>
  <c r="B25" i="9"/>
  <c r="B41" i="9"/>
  <c r="B49" i="9"/>
  <c r="B57" i="9"/>
  <c r="B65" i="9"/>
  <c r="B73" i="9"/>
  <c r="B81" i="9"/>
  <c r="B89" i="9"/>
  <c r="B97" i="9"/>
  <c r="H21" i="9"/>
  <c r="G21" i="9"/>
  <c r="F70" i="5"/>
  <c r="D69" i="5"/>
  <c r="F245" i="5"/>
  <c r="F36" i="6"/>
  <c r="D35" i="6"/>
  <c r="D43" i="8"/>
  <c r="D238" i="5"/>
  <c r="F246" i="5"/>
  <c r="B29" i="9"/>
  <c r="B37" i="9"/>
  <c r="B45" i="9"/>
  <c r="B53" i="9"/>
  <c r="B61" i="9"/>
  <c r="B69" i="9"/>
  <c r="B77" i="9"/>
  <c r="B85" i="9"/>
  <c r="B93" i="9"/>
  <c r="E146" i="5"/>
  <c r="D1124" i="1" s="1"/>
  <c r="G1124" i="1" s="1"/>
  <c r="E291" i="9"/>
  <c r="B291"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210" i="9"/>
  <c r="E210" i="9" s="1"/>
  <c r="B210" i="9" s="1"/>
  <c r="G206" i="9"/>
  <c r="E206" i="9" s="1"/>
  <c r="B206" i="9" s="1"/>
  <c r="G202" i="9"/>
  <c r="E202" i="9" s="1"/>
  <c r="B202" i="9" s="1"/>
  <c r="G198" i="9"/>
  <c r="E198" i="9" s="1"/>
  <c r="B198" i="9" s="1"/>
  <c r="G168" i="9"/>
  <c r="E168" i="9" s="1"/>
  <c r="B168" i="9" s="1"/>
  <c r="G167" i="9"/>
  <c r="E167" i="9" s="1"/>
  <c r="B167" i="9" s="1"/>
  <c r="H166" i="9"/>
  <c r="G211" i="9"/>
  <c r="E211" i="9" s="1"/>
  <c r="B211" i="9" s="1"/>
  <c r="G207" i="9"/>
  <c r="E207" i="9" s="1"/>
  <c r="B207" i="9" s="1"/>
  <c r="G203" i="9"/>
  <c r="E203" i="9" s="1"/>
  <c r="B203" i="9" s="1"/>
  <c r="G199" i="9"/>
  <c r="E199" i="9" s="1"/>
  <c r="B199" i="9" s="1"/>
  <c r="G166" i="9"/>
  <c r="H165" i="9"/>
  <c r="M213" i="9"/>
  <c r="G212" i="9"/>
  <c r="E212" i="9" s="1"/>
  <c r="B212" i="9" s="1"/>
  <c r="G208" i="9"/>
  <c r="E208" i="9" s="1"/>
  <c r="B208" i="9" s="1"/>
  <c r="G204" i="9"/>
  <c r="E204" i="9" s="1"/>
  <c r="B204" i="9" s="1"/>
  <c r="G200" i="9"/>
  <c r="E200" i="9" s="1"/>
  <c r="B200" i="9" s="1"/>
  <c r="G165" i="9"/>
  <c r="E165" i="9" s="1"/>
  <c r="B165" i="9" s="1"/>
  <c r="G164" i="9"/>
  <c r="E164" i="9" s="1"/>
  <c r="B164" i="9" s="1"/>
  <c r="G163" i="9"/>
  <c r="E163" i="9" s="1"/>
  <c r="B163" i="9" s="1"/>
  <c r="G162" i="9"/>
  <c r="E162" i="9" s="1"/>
  <c r="B162" i="9" s="1"/>
  <c r="G161" i="9"/>
  <c r="E161" i="9" s="1"/>
  <c r="B161" i="9" s="1"/>
  <c r="I10" i="9"/>
  <c r="E290" i="9"/>
  <c r="B290" i="9" s="1"/>
  <c r="B105" i="9"/>
  <c r="B109" i="9"/>
  <c r="E119" i="9"/>
  <c r="B119" i="9" s="1"/>
  <c r="E127" i="9"/>
  <c r="B127" i="9" s="1"/>
  <c r="E135" i="9"/>
  <c r="B135" i="9" s="1"/>
  <c r="B149" i="9"/>
  <c r="B157" i="9"/>
  <c r="G193" i="9"/>
  <c r="E193" i="9" s="1"/>
  <c r="B193" i="9" s="1"/>
  <c r="G195" i="9"/>
  <c r="E195" i="9" s="1"/>
  <c r="B195" i="9" s="1"/>
  <c r="G197" i="9"/>
  <c r="E197" i="9" s="1"/>
  <c r="B197" i="9" s="1"/>
  <c r="G205" i="9"/>
  <c r="E205" i="9" s="1"/>
  <c r="B205" i="9" s="1"/>
  <c r="L213" i="9"/>
  <c r="F213" i="9" s="1"/>
  <c r="B213" i="9" s="1"/>
  <c r="E115" i="9"/>
  <c r="B115" i="9" s="1"/>
  <c r="B125" i="9"/>
  <c r="B133" i="9"/>
  <c r="B141" i="9"/>
  <c r="E147" i="9"/>
  <c r="B147" i="9" s="1"/>
  <c r="E155" i="9"/>
  <c r="B155" i="9" s="1"/>
  <c r="F229" i="9"/>
  <c r="B229" i="9" s="1"/>
  <c r="F237" i="9"/>
  <c r="B237" i="9" s="1"/>
  <c r="F245" i="9"/>
  <c r="B245" i="9" s="1"/>
  <c r="F253" i="9"/>
  <c r="B253" i="9" s="1"/>
  <c r="F261" i="9"/>
  <c r="B261" i="9" s="1"/>
  <c r="B302" i="9"/>
  <c r="B224" i="9"/>
  <c r="B231" i="9"/>
  <c r="B232" i="9"/>
  <c r="B239" i="9"/>
  <c r="B240" i="9"/>
  <c r="B247" i="9"/>
  <c r="B248" i="9"/>
  <c r="B255" i="9"/>
  <c r="B256" i="9"/>
  <c r="B263" i="9"/>
  <c r="B264" i="9"/>
  <c r="B271" i="9"/>
  <c r="E292" i="9"/>
  <c r="B292" i="9" s="1"/>
  <c r="B298" i="9"/>
  <c r="F312" i="9"/>
  <c r="F225" i="9"/>
  <c r="B225" i="9" s="1"/>
  <c r="F233" i="9"/>
  <c r="B233" i="9" s="1"/>
  <c r="F241" i="9"/>
  <c r="B241" i="9" s="1"/>
  <c r="F249" i="9"/>
  <c r="B249" i="9" s="1"/>
  <c r="F257" i="9"/>
  <c r="B257" i="9" s="1"/>
  <c r="B262" i="9"/>
  <c r="F265" i="9"/>
  <c r="B265" i="9" s="1"/>
  <c r="B270" i="9"/>
  <c r="F277" i="9"/>
  <c r="B294" i="9"/>
  <c r="E304" i="9"/>
  <c r="B304" i="9" s="1"/>
  <c r="D42" i="8" l="1"/>
  <c r="G313" i="9" s="1"/>
  <c r="E313" i="9" s="1"/>
  <c r="B313" i="9" s="1"/>
  <c r="F146" i="5"/>
  <c r="E68" i="5"/>
  <c r="I21" i="3" s="1"/>
  <c r="D298" i="4"/>
  <c r="C293" i="1" s="1"/>
  <c r="F163" i="4"/>
  <c r="E21" i="9"/>
  <c r="H1408" i="1"/>
  <c r="H411" i="1"/>
  <c r="C637" i="1"/>
  <c r="H637" i="1"/>
  <c r="G637" i="1"/>
  <c r="D408" i="4"/>
  <c r="F350" i="4"/>
  <c r="C345" i="1"/>
  <c r="D407" i="4"/>
  <c r="F7" i="5"/>
  <c r="H20" i="3"/>
  <c r="C985" i="1"/>
  <c r="D412" i="4"/>
  <c r="H16" i="3"/>
  <c r="C2" i="1"/>
  <c r="F35" i="6"/>
  <c r="H25" i="3"/>
  <c r="C1329" i="1"/>
  <c r="F215" i="4"/>
  <c r="C211" i="1"/>
  <c r="G638" i="1"/>
  <c r="F238" i="5"/>
  <c r="D237" i="5"/>
  <c r="C1215" i="1"/>
  <c r="E166" i="9"/>
  <c r="B166" i="9" s="1"/>
  <c r="G311" i="9"/>
  <c r="E311" i="9" s="1"/>
  <c r="B311" i="9" s="1"/>
  <c r="C1183" i="1"/>
  <c r="F206" i="5"/>
  <c r="F87" i="5"/>
  <c r="H46" i="1"/>
  <c r="G46" i="1"/>
  <c r="H1499" i="1"/>
  <c r="G1499" i="1"/>
  <c r="F529" i="4"/>
  <c r="D528" i="4"/>
  <c r="C523" i="1"/>
  <c r="F263" i="4"/>
  <c r="C259" i="1"/>
  <c r="H310" i="9"/>
  <c r="E176" i="5"/>
  <c r="D1167" i="1"/>
  <c r="F224" i="4"/>
  <c r="C220" i="1"/>
  <c r="F644" i="4"/>
  <c r="F459" i="4"/>
  <c r="D420" i="4"/>
  <c r="C453" i="1"/>
  <c r="D345" i="1"/>
  <c r="E6" i="4"/>
  <c r="E420" i="4"/>
  <c r="I1473" i="1"/>
  <c r="H1124" i="1"/>
  <c r="D68" i="5"/>
  <c r="F69" i="5"/>
  <c r="C1047" i="1"/>
  <c r="F129" i="6"/>
  <c r="C1423" i="1"/>
  <c r="I20" i="3"/>
  <c r="D985" i="1"/>
  <c r="G316" i="9"/>
  <c r="E316" i="9" s="1"/>
  <c r="H29" i="3"/>
  <c r="C1436" i="1"/>
  <c r="E310" i="9"/>
  <c r="B310" i="9" s="1"/>
  <c r="F580" i="4"/>
  <c r="C574" i="1"/>
  <c r="F363" i="4"/>
  <c r="C358" i="1"/>
  <c r="F89" i="6"/>
  <c r="C1383" i="1"/>
  <c r="F593" i="4"/>
  <c r="C587" i="1"/>
  <c r="C1518" i="1"/>
  <c r="I35" i="3"/>
  <c r="F196" i="4"/>
  <c r="C192" i="1"/>
  <c r="E289" i="4"/>
  <c r="I17" i="3"/>
  <c r="D147" i="1"/>
  <c r="F12" i="5"/>
  <c r="C990" i="1"/>
  <c r="H1453" i="1"/>
  <c r="G1453" i="1"/>
  <c r="F567" i="4"/>
  <c r="C561" i="1"/>
  <c r="B21" i="9"/>
  <c r="K1451" i="9"/>
  <c r="C1517" i="1"/>
  <c r="H11" i="3" s="1"/>
  <c r="I28" i="3"/>
  <c r="D1435" i="1"/>
  <c r="G308" i="9"/>
  <c r="E308" i="9" s="1"/>
  <c r="B308" i="9" s="1"/>
  <c r="D176" i="5"/>
  <c r="F177" i="5"/>
  <c r="C1154" i="1"/>
  <c r="I23" i="3"/>
  <c r="D1214" i="1"/>
  <c r="F625" i="4"/>
  <c r="C619" i="1"/>
  <c r="H78" i="1"/>
  <c r="G78" i="1"/>
  <c r="H1501" i="1"/>
  <c r="G1501" i="1"/>
  <c r="D141" i="6"/>
  <c r="G318" i="9" s="1"/>
  <c r="E318" i="9" s="1"/>
  <c r="F5" i="6"/>
  <c r="H24" i="3"/>
  <c r="C1299" i="1"/>
  <c r="E298" i="4"/>
  <c r="D306" i="1"/>
  <c r="F133" i="4"/>
  <c r="C129" i="1"/>
  <c r="E528" i="4"/>
  <c r="F311" i="4"/>
  <c r="F515" i="4"/>
  <c r="C509" i="1"/>
  <c r="D151" i="4"/>
  <c r="H1388" i="1"/>
  <c r="G1388" i="1"/>
  <c r="F124" i="4"/>
  <c r="D120" i="1"/>
  <c r="G314" i="9" l="1"/>
  <c r="E314" i="9" s="1"/>
  <c r="B314" i="9" s="1"/>
  <c r="E6" i="5"/>
  <c r="D1046" i="1"/>
  <c r="I34" i="3"/>
  <c r="N3" i="9"/>
  <c r="B318" i="9"/>
  <c r="E317" i="9"/>
  <c r="H1383" i="1"/>
  <c r="G1383" i="1"/>
  <c r="H574" i="1"/>
  <c r="G574" i="1"/>
  <c r="D984" i="1"/>
  <c r="E635" i="4"/>
  <c r="D629" i="1" s="1"/>
  <c r="D414" i="1"/>
  <c r="E175" i="5"/>
  <c r="D1152" i="1" s="1"/>
  <c r="I22" i="3"/>
  <c r="D1153" i="1"/>
  <c r="H19" i="9"/>
  <c r="E19" i="9" s="1"/>
  <c r="B19" i="9" s="1"/>
  <c r="G523" i="1"/>
  <c r="H523" i="1"/>
  <c r="D639" i="4"/>
  <c r="C407" i="1"/>
  <c r="G985" i="1"/>
  <c r="H985" i="1"/>
  <c r="F407" i="4"/>
  <c r="C402" i="1"/>
  <c r="H509" i="1"/>
  <c r="G509" i="1"/>
  <c r="E407" i="4"/>
  <c r="D402" i="1" s="1"/>
  <c r="D293" i="1"/>
  <c r="F298" i="4"/>
  <c r="G1299" i="1"/>
  <c r="H1299" i="1"/>
  <c r="H619" i="1"/>
  <c r="G619" i="1"/>
  <c r="H1154" i="1"/>
  <c r="G1154" i="1"/>
  <c r="G561" i="1"/>
  <c r="H561" i="1"/>
  <c r="G990" i="1"/>
  <c r="H990" i="1"/>
  <c r="E413" i="4"/>
  <c r="E291" i="4"/>
  <c r="D287" i="1" s="1"/>
  <c r="D285" i="1"/>
  <c r="G1518" i="1"/>
  <c r="H1518" i="1"/>
  <c r="E315" i="9"/>
  <c r="I10" i="3" s="1"/>
  <c r="B316" i="9"/>
  <c r="H1423" i="1"/>
  <c r="G1423" i="1"/>
  <c r="F68" i="5"/>
  <c r="H21" i="3"/>
  <c r="C1046" i="1"/>
  <c r="E290" i="4"/>
  <c r="D286" i="1" s="1"/>
  <c r="I16" i="3"/>
  <c r="E412" i="4"/>
  <c r="D2" i="1"/>
  <c r="G2" i="1" s="1"/>
  <c r="H453" i="1"/>
  <c r="G453" i="1"/>
  <c r="H220" i="1"/>
  <c r="G220" i="1"/>
  <c r="D636" i="4"/>
  <c r="F528" i="4"/>
  <c r="C522" i="1"/>
  <c r="H1183" i="1"/>
  <c r="G1183" i="1"/>
  <c r="H1215" i="1"/>
  <c r="G1215" i="1"/>
  <c r="G211" i="1"/>
  <c r="H211" i="1"/>
  <c r="H1329" i="1"/>
  <c r="G1329" i="1"/>
  <c r="H345" i="1"/>
  <c r="G345" i="1"/>
  <c r="F141" i="6"/>
  <c r="H28" i="3"/>
  <c r="C1435" i="1"/>
  <c r="H9" i="3" s="1"/>
  <c r="H129" i="1"/>
  <c r="G129" i="1"/>
  <c r="H120" i="1"/>
  <c r="G120" i="1"/>
  <c r="H17" i="3"/>
  <c r="D289" i="4"/>
  <c r="F151" i="4"/>
  <c r="C147" i="1"/>
  <c r="E636" i="4"/>
  <c r="D630" i="1" s="1"/>
  <c r="D522" i="1"/>
  <c r="G306" i="1"/>
  <c r="H306" i="1"/>
  <c r="G192" i="1"/>
  <c r="H192" i="1"/>
  <c r="H587" i="1"/>
  <c r="G587" i="1"/>
  <c r="H358" i="1"/>
  <c r="G358" i="1"/>
  <c r="F420" i="4"/>
  <c r="D635" i="4"/>
  <c r="C414" i="1"/>
  <c r="H259" i="1"/>
  <c r="G259" i="1"/>
  <c r="F237" i="5"/>
  <c r="H23" i="3"/>
  <c r="C1214" i="1"/>
  <c r="D6" i="5"/>
  <c r="F176" i="5"/>
  <c r="D175" i="5"/>
  <c r="H22" i="3"/>
  <c r="C1153" i="1"/>
  <c r="H1517" i="1"/>
  <c r="G1517" i="1"/>
  <c r="H1436" i="1"/>
  <c r="G1436" i="1"/>
  <c r="H1047" i="1"/>
  <c r="G1047" i="1"/>
  <c r="E408" i="4"/>
  <c r="D403" i="1" s="1"/>
  <c r="G1167" i="1"/>
  <c r="H1167" i="1"/>
  <c r="F6" i="4"/>
  <c r="F408" i="4"/>
  <c r="C403" i="1"/>
  <c r="E312" i="9" l="1"/>
  <c r="I11" i="3" s="1"/>
  <c r="H2" i="1"/>
  <c r="K3" i="9"/>
  <c r="I9" i="3"/>
  <c r="D291" i="4"/>
  <c r="F289" i="4"/>
  <c r="D413" i="4"/>
  <c r="C285" i="1"/>
  <c r="D290" i="4"/>
  <c r="E639" i="4"/>
  <c r="E414" i="4"/>
  <c r="D409" i="1" s="1"/>
  <c r="D407" i="1"/>
  <c r="G407" i="1" s="1"/>
  <c r="F412" i="4"/>
  <c r="F175" i="5"/>
  <c r="C1152" i="1"/>
  <c r="H1214" i="1"/>
  <c r="G1214" i="1"/>
  <c r="G522" i="1"/>
  <c r="H522" i="1"/>
  <c r="H414" i="1"/>
  <c r="G414" i="1"/>
  <c r="H403" i="1"/>
  <c r="G403" i="1"/>
  <c r="H1153" i="1"/>
  <c r="G1153" i="1"/>
  <c r="G285" i="9"/>
  <c r="E285" i="9" s="1"/>
  <c r="B285" i="9" s="1"/>
  <c r="G278" i="9"/>
  <c r="F6" i="5"/>
  <c r="C984" i="1"/>
  <c r="F635" i="4"/>
  <c r="C629" i="1"/>
  <c r="H147" i="1"/>
  <c r="G147" i="1"/>
  <c r="H1435" i="1"/>
  <c r="G1435" i="1"/>
  <c r="F636" i="4"/>
  <c r="C630" i="1"/>
  <c r="E640" i="4"/>
  <c r="E415" i="4"/>
  <c r="D410" i="1" s="1"/>
  <c r="D408" i="1"/>
  <c r="F639" i="4"/>
  <c r="C633" i="1"/>
  <c r="H1046" i="1"/>
  <c r="G1046" i="1"/>
  <c r="H293" i="1"/>
  <c r="G293" i="1"/>
  <c r="G402" i="1"/>
  <c r="H402" i="1"/>
  <c r="H407" i="1"/>
  <c r="H278" i="9"/>
  <c r="E641" i="4" l="1"/>
  <c r="D633" i="1"/>
  <c r="H630" i="1"/>
  <c r="G630" i="1"/>
  <c r="F290" i="4"/>
  <c r="C286" i="1"/>
  <c r="F291" i="4"/>
  <c r="C287" i="1"/>
  <c r="E642" i="4"/>
  <c r="D634" i="1"/>
  <c r="H8" i="3"/>
  <c r="G984" i="1"/>
  <c r="H984" i="1"/>
  <c r="H633" i="1"/>
  <c r="G633" i="1"/>
  <c r="H629" i="1"/>
  <c r="G629" i="1"/>
  <c r="E278" i="9"/>
  <c r="G285" i="1"/>
  <c r="H285" i="1"/>
  <c r="H1152" i="1"/>
  <c r="G1152" i="1"/>
  <c r="D640" i="4"/>
  <c r="D415" i="4"/>
  <c r="F413" i="4"/>
  <c r="C408" i="1"/>
  <c r="D414" i="4"/>
  <c r="M3" i="9" l="1"/>
  <c r="D642" i="4"/>
  <c r="F640" i="4"/>
  <c r="C634" i="1"/>
  <c r="D641" i="4"/>
  <c r="H408" i="1"/>
  <c r="G408" i="1"/>
  <c r="B278" i="9"/>
  <c r="E277" i="9"/>
  <c r="I8" i="3" s="1"/>
  <c r="E646" i="4"/>
  <c r="D636" i="1"/>
  <c r="H286" i="1"/>
  <c r="G286" i="1"/>
  <c r="F414" i="4"/>
  <c r="C409" i="1"/>
  <c r="F415" i="4"/>
  <c r="C410" i="1"/>
  <c r="G287" i="1"/>
  <c r="H287" i="1"/>
  <c r="E645" i="4"/>
  <c r="D635" i="1"/>
  <c r="H410" i="1" l="1"/>
  <c r="G410" i="1"/>
  <c r="I19" i="3"/>
  <c r="D640" i="1"/>
  <c r="D646" i="4"/>
  <c r="F642" i="4"/>
  <c r="C636" i="1"/>
  <c r="I18" i="3"/>
  <c r="D639" i="1"/>
  <c r="D645" i="4"/>
  <c r="G276" i="9" s="1"/>
  <c r="E276" i="9" s="1"/>
  <c r="B276" i="9" s="1"/>
  <c r="F641" i="4"/>
  <c r="C635" i="1"/>
  <c r="G409" i="1"/>
  <c r="H409" i="1"/>
  <c r="H634" i="1"/>
  <c r="G634" i="1"/>
  <c r="H19" i="3" l="1"/>
  <c r="F646" i="4"/>
  <c r="C640" i="1"/>
  <c r="H636" i="1"/>
  <c r="G636" i="1"/>
  <c r="H18" i="3"/>
  <c r="F645" i="4"/>
  <c r="C639" i="1"/>
  <c r="H635" i="1"/>
  <c r="G635" i="1"/>
  <c r="H640" i="1" l="1"/>
  <c r="G640" i="1"/>
  <c r="H639" i="1"/>
  <c r="G639" i="1"/>
  <c r="H7" i="3"/>
  <c r="J3" i="9" l="1"/>
  <c r="M272" i="9" l="1"/>
  <c r="L272" i="9"/>
  <c r="H274" i="9"/>
  <c r="G18" i="9"/>
  <c r="G274" i="9"/>
  <c r="H18" i="9"/>
  <c r="J12" i="9"/>
  <c r="I9" i="9"/>
  <c r="K7" i="9"/>
  <c r="G15" i="9"/>
  <c r="G16" i="9"/>
  <c r="L15" i="9"/>
  <c r="I13" i="9"/>
  <c r="I6" i="9"/>
  <c r="J6" i="9"/>
  <c r="I8" i="9"/>
  <c r="J17" i="9"/>
  <c r="M15" i="9"/>
  <c r="H16" i="9"/>
  <c r="K10" i="9"/>
  <c r="K6" i="9"/>
  <c r="G17" i="9"/>
  <c r="K8" i="9"/>
  <c r="J13" i="9"/>
  <c r="I7" i="9"/>
  <c r="K9" i="9"/>
  <c r="L16" i="9"/>
  <c r="K11" i="9"/>
  <c r="I17" i="9"/>
  <c r="M16" i="9"/>
  <c r="H15" i="9"/>
  <c r="J5" i="9"/>
  <c r="K5" i="9"/>
  <c r="J10" i="9"/>
  <c r="J7" i="9"/>
  <c r="I12" i="9"/>
  <c r="K12" i="9"/>
  <c r="I11" i="9"/>
  <c r="I5" i="9"/>
  <c r="K13" i="9"/>
  <c r="J8" i="9"/>
  <c r="H17" i="9"/>
  <c r="J9" i="9"/>
  <c r="J11" i="9"/>
  <c r="F272" i="9" l="1"/>
  <c r="F20" i="9" s="1"/>
  <c r="E7" i="9"/>
  <c r="B7" i="9" s="1"/>
  <c r="E274" i="9"/>
  <c r="B274" i="9" s="1"/>
  <c r="E18" i="9"/>
  <c r="B18" i="9" s="1"/>
  <c r="E15" i="9"/>
  <c r="E10" i="9"/>
  <c r="B10" i="9" s="1"/>
  <c r="E12" i="9"/>
  <c r="B12" i="9" s="1"/>
  <c r="E8" i="9"/>
  <c r="B8" i="9" s="1"/>
  <c r="F15" i="9"/>
  <c r="E9" i="9"/>
  <c r="B9" i="9" s="1"/>
  <c r="E5" i="9"/>
  <c r="F16" i="9"/>
  <c r="E16" i="9"/>
  <c r="E11" i="9"/>
  <c r="B11" i="9" s="1"/>
  <c r="E17" i="9"/>
  <c r="B17" i="9" s="1"/>
  <c r="E6" i="9"/>
  <c r="B6" i="9" s="1"/>
  <c r="E13" i="9"/>
  <c r="B13" i="9" s="1"/>
  <c r="B15" i="9" l="1"/>
  <c r="B272" i="9"/>
  <c r="E20" i="9"/>
  <c r="I7" i="3" s="1"/>
  <c r="B16" i="9"/>
  <c r="F14" i="9"/>
  <c r="F3" i="9" s="1"/>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<sst xmlns="http://schemas.openxmlformats.org/spreadsheetml/2006/main" count="4374" uniqueCount="3426">
  <si>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</si>
  <si>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</si>
  <si>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</si>
  <si>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</si>
  <si>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</si>
  <si>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</si>
  <si>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</si>
  <si>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</si>
  <si>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</si>
  <si>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</si>
  <si>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</si>
  <si>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</si>
  <si>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</si>
  <si>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</si>
  <si>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</si>
  <si>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</si>
  <si>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</si>
  <si>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</si>
  <si>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</si>
  <si>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</si>
  <si>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</si>
  <si>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</si>
  <si>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</si>
  <si>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</si>
  <si>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</si>
  <si>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</si>
  <si>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</si>
  <si>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</si>
  <si>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</si>
  <si>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</si>
  <si>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</si>
  <si>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ZADAR</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</si>
  <si>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</si>
  <si>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</si>
  <si>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</si>
  <si>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</si>
  <si>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</si>
  <si>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</si>
  <si>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</si>
  <si>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</si>
  <si>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</si>
  <si>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</si>
  <si>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</si>
  <si>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</si>
  <si>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</si>
  <si>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</si>
  <si>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</si>
  <si>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</si>
  <si>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</si>
  <si>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35724 - GRAD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</si>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</sst>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101544819.10000001</v>
      </c>
      <c r="D2" s="6">
        <f>'PR-RAS'!E6</f>
        <v>107171341.89000002</v>
      </c>
      <c r="E2" s="6">
        <v>0</v>
      </c>
      <c r="F2" s="6">
        <v>0</v>
      </c>
      <c r="G2" s="7">
        <f t="shared" ref="G2:G264" si="0">(B2/1000)*(C2*1+D2*2)</f>
        <v>315887.50288000004</v>
      </c>
      <c r="H2" s="7">
        <f t="shared" ref="H2:H264" si="1">ABS(C2-ROUND(C2,0))+ABS(D2-ROUND(D2,0))</f>
        <v>0.20999999344348907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45511550.170000017</v>
      </c>
      <c r="D3" s="1">
        <f>'PR-RAS'!E7</f>
        <v>49956510.540000007</v>
      </c>
      <c r="E3" s="1">
        <v>0</v>
      </c>
      <c r="F3" s="1">
        <v>0</v>
      </c>
      <c r="G3" s="2">
        <f t="shared" si="0"/>
        <v>290849.14250000007</v>
      </c>
      <c r="H3" s="2">
        <f t="shared" si="1"/>
        <v>0.63000001013278961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37193222.150000013</v>
      </c>
      <c r="D4" s="1">
        <f>'PR-RAS'!E8</f>
        <v>42908942.620000005</v>
      </c>
      <c r="E4" s="1">
        <v>0</v>
      </c>
      <c r="F4" s="1">
        <v>0</v>
      </c>
      <c r="G4" s="2">
        <f t="shared" si="0"/>
        <v>369033.32217000006</v>
      </c>
      <c r="H4" s="2">
        <f t="shared" si="1"/>
        <v>0.53000000864267349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32452402.98</v>
      </c>
      <c r="D5" s="1">
        <f>'PR-RAS'!E9</f>
        <v>38159222.810000002</v>
      </c>
      <c r="E5" s="1">
        <v>0</v>
      </c>
      <c r="F5" s="1">
        <v>0</v>
      </c>
      <c r="G5" s="2">
        <f t="shared" si="0"/>
        <v>435083.39440000005</v>
      </c>
      <c r="H5" s="2">
        <f t="shared" si="1"/>
        <v>0.20999999716877937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1840025.05</v>
      </c>
      <c r="D6" s="1">
        <f>'PR-RAS'!E10</f>
        <v>2180035.6</v>
      </c>
      <c r="E6" s="1">
        <v>0</v>
      </c>
      <c r="F6" s="1">
        <v>0</v>
      </c>
      <c r="G6" s="2">
        <f t="shared" si="0"/>
        <v>31000.481250000001</v>
      </c>
      <c r="H6" s="2">
        <f t="shared" si="1"/>
        <v>0.44999999995343387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2085278.27</v>
      </c>
      <c r="D7" s="1">
        <f>'PR-RAS'!E11</f>
        <v>1635967.04</v>
      </c>
      <c r="E7" s="1">
        <v>0</v>
      </c>
      <c r="F7" s="1">
        <v>0</v>
      </c>
      <c r="G7" s="2">
        <f t="shared" si="0"/>
        <v>32143.274099999999</v>
      </c>
      <c r="H7" s="2">
        <f t="shared" si="1"/>
        <v>0.31000000005587935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2997377.27</v>
      </c>
      <c r="D8" s="1">
        <f>'PR-RAS'!E12</f>
        <v>3583076.17</v>
      </c>
      <c r="E8" s="1">
        <v>0</v>
      </c>
      <c r="F8" s="1">
        <v>0</v>
      </c>
      <c r="G8" s="2">
        <f t="shared" si="0"/>
        <v>71144.707269999999</v>
      </c>
      <c r="H8" s="2">
        <f t="shared" si="1"/>
        <v>0.43999999994412065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1457444.6</v>
      </c>
      <c r="D9" s="1">
        <f>'PR-RAS'!E13</f>
        <v>1991231.64</v>
      </c>
      <c r="E9" s="1">
        <v>0</v>
      </c>
      <c r="F9" s="1">
        <v>0</v>
      </c>
      <c r="G9" s="2">
        <f t="shared" si="0"/>
        <v>43519.263039999998</v>
      </c>
      <c r="H9" s="2">
        <f t="shared" si="1"/>
        <v>0.76000000000931323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56.42</v>
      </c>
      <c r="D10" s="1">
        <f>'PR-RAS'!E14</f>
        <v>19528.38</v>
      </c>
      <c r="E10" s="1">
        <v>0</v>
      </c>
      <c r="F10" s="1">
        <v>0</v>
      </c>
      <c r="G10" s="2">
        <f t="shared" si="0"/>
        <v>352.01862</v>
      </c>
      <c r="H10" s="2">
        <f t="shared" si="1"/>
        <v>0.80000000000102034</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3639362.44</v>
      </c>
      <c r="D11" s="1">
        <f>'PR-RAS'!E15</f>
        <v>4660119.0199999996</v>
      </c>
      <c r="E11" s="1">
        <v>0</v>
      </c>
      <c r="F11" s="1">
        <v>0</v>
      </c>
      <c r="G11" s="2">
        <f t="shared" si="0"/>
        <v>129596.0048</v>
      </c>
      <c r="H11" s="2">
        <f t="shared" si="1"/>
        <v>0.45999999949708581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7356555.1800000006</v>
      </c>
      <c r="D19" s="1">
        <f>'PR-RAS'!E23</f>
        <v>5955324.5699999994</v>
      </c>
      <c r="E19" s="1">
        <v>0</v>
      </c>
      <c r="F19" s="1">
        <v>0</v>
      </c>
      <c r="G19" s="2">
        <f t="shared" si="0"/>
        <v>346809.67775999999</v>
      </c>
      <c r="H19" s="2">
        <f t="shared" si="1"/>
        <v>0.6100000012665987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529581.94999999995</v>
      </c>
      <c r="D20" s="1">
        <f>'PR-RAS'!E24</f>
        <v>619524.80000000005</v>
      </c>
      <c r="E20" s="1">
        <v>0</v>
      </c>
      <c r="F20" s="1">
        <v>0</v>
      </c>
      <c r="G20" s="2">
        <f t="shared" si="0"/>
        <v>33603.999450000003</v>
      </c>
      <c r="H20" s="2">
        <f t="shared" si="1"/>
        <v>0.25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6826973.2300000004</v>
      </c>
      <c r="D23" s="1">
        <f>'PR-RAS'!E27</f>
        <v>5335799.7699999996</v>
      </c>
      <c r="E23" s="1">
        <v>0</v>
      </c>
      <c r="F23" s="1">
        <v>0</v>
      </c>
      <c r="G23" s="2">
        <f t="shared" si="0"/>
        <v>384968.60093999997</v>
      </c>
      <c r="H23" s="2">
        <f t="shared" si="1"/>
        <v>0.46000000089406967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961207.34</v>
      </c>
      <c r="D25" s="1">
        <f>'PR-RAS'!E29</f>
        <v>1092243.3499999999</v>
      </c>
      <c r="E25" s="1">
        <v>0</v>
      </c>
      <c r="F25" s="1">
        <v>0</v>
      </c>
      <c r="G25" s="2">
        <f t="shared" si="0"/>
        <v>75496.656959999993</v>
      </c>
      <c r="H25" s="2">
        <f t="shared" si="1"/>
        <v>0.68999999982770532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961087.15</v>
      </c>
      <c r="D27" s="1">
        <f>'PR-RAS'!E31</f>
        <v>1091271.67</v>
      </c>
      <c r="E27" s="1">
        <v>0</v>
      </c>
      <c r="F27" s="1">
        <v>0</v>
      </c>
      <c r="G27" s="2">
        <f t="shared" si="0"/>
        <v>81734.392739999996</v>
      </c>
      <c r="H27" s="2">
        <f t="shared" si="1"/>
        <v>0.48000000009778887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120.19</v>
      </c>
      <c r="D29" s="1">
        <f>'PR-RAS'!E33</f>
        <v>971.68</v>
      </c>
      <c r="E29" s="1">
        <v>0</v>
      </c>
      <c r="F29" s="1">
        <v>0</v>
      </c>
      <c r="G29" s="2">
        <f t="shared" si="0"/>
        <v>57.779399999999995</v>
      </c>
      <c r="H29" s="2">
        <f t="shared" si="1"/>
        <v>0.51000000000004775</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565.5</v>
      </c>
      <c r="D36" s="1">
        <f>'PR-RAS'!E40</f>
        <v>0</v>
      </c>
      <c r="E36" s="1">
        <v>0</v>
      </c>
      <c r="F36" s="1">
        <v>0</v>
      </c>
      <c r="G36" s="2">
        <f t="shared" si="0"/>
        <v>19.7925</v>
      </c>
      <c r="H36" s="2">
        <f t="shared" si="1"/>
        <v>0.5</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565.5</v>
      </c>
      <c r="D39" s="1">
        <f>'PR-RAS'!E43</f>
        <v>0</v>
      </c>
      <c r="E39" s="1">
        <v>0</v>
      </c>
      <c r="F39" s="1">
        <v>0</v>
      </c>
      <c r="G39" s="2">
        <f t="shared" si="0"/>
        <v>21.489000000000001</v>
      </c>
      <c r="H39" s="2">
        <f t="shared" si="1"/>
        <v>0.5</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31518533.199999999</v>
      </c>
      <c r="D46" s="1">
        <f>'PR-RAS'!E50</f>
        <v>31001674.48</v>
      </c>
      <c r="E46" s="1">
        <v>0</v>
      </c>
      <c r="F46" s="1">
        <v>0</v>
      </c>
      <c r="G46" s="2">
        <f t="shared" si="0"/>
        <v>4208484.6971999994</v>
      </c>
      <c r="H46" s="2">
        <f t="shared" si="1"/>
        <v>0.67999999970197678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387021.79</v>
      </c>
      <c r="D50" s="1">
        <f>'PR-RAS'!E54</f>
        <v>87947.21</v>
      </c>
      <c r="E50" s="1">
        <v>0</v>
      </c>
      <c r="F50" s="1">
        <v>0</v>
      </c>
      <c r="G50" s="2">
        <f t="shared" si="0"/>
        <v>27582.89429</v>
      </c>
      <c r="H50" s="2">
        <f t="shared" si="1"/>
        <v>0.4200000000273576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10608.86</v>
      </c>
      <c r="E51" s="1">
        <v>0</v>
      </c>
      <c r="F51" s="1">
        <v>0</v>
      </c>
      <c r="G51" s="2">
        <f t="shared" si="0"/>
        <v>1060.8860000000002</v>
      </c>
      <c r="H51" s="2">
        <f t="shared" si="1"/>
        <v>0.13999999999941792</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3988.1</v>
      </c>
      <c r="E52" s="1">
        <v>0</v>
      </c>
      <c r="F52" s="1">
        <v>0</v>
      </c>
      <c r="G52" s="2">
        <f t="shared" si="0"/>
        <v>406.78619999999995</v>
      </c>
      <c r="H52" s="2">
        <f t="shared" si="1"/>
        <v>9.9999999999909051E-2</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387021.79</v>
      </c>
      <c r="D53" s="1">
        <f>'PR-RAS'!E57</f>
        <v>73350.25</v>
      </c>
      <c r="E53" s="1">
        <v>0</v>
      </c>
      <c r="F53" s="1">
        <v>0</v>
      </c>
      <c r="G53" s="2">
        <f t="shared" si="0"/>
        <v>27753.559079999999</v>
      </c>
      <c r="H53" s="2">
        <f t="shared" si="1"/>
        <v>0.46000000002095476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1285087.25</v>
      </c>
      <c r="D55" s="1">
        <f>'PR-RAS'!E59</f>
        <v>2047559.0699999998</v>
      </c>
      <c r="E55" s="1">
        <v>0</v>
      </c>
      <c r="F55" s="1">
        <v>0</v>
      </c>
      <c r="G55" s="2">
        <f t="shared" si="0"/>
        <v>290531.09106000001</v>
      </c>
      <c r="H55" s="2">
        <f t="shared" si="1"/>
        <v>0.31999999983236194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856726.12</v>
      </c>
      <c r="D56" s="1">
        <f>'PR-RAS'!E60</f>
        <v>1531792.39</v>
      </c>
      <c r="E56" s="1">
        <v>0</v>
      </c>
      <c r="F56" s="1">
        <v>0</v>
      </c>
      <c r="G56" s="2">
        <f t="shared" si="0"/>
        <v>215617.09949999998</v>
      </c>
      <c r="H56" s="2">
        <f t="shared" si="1"/>
        <v>0.5099999998928979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428361.13</v>
      </c>
      <c r="D57" s="1">
        <f>'PR-RAS'!E61</f>
        <v>515766.68</v>
      </c>
      <c r="E57" s="1">
        <v>0</v>
      </c>
      <c r="F57" s="1">
        <v>0</v>
      </c>
      <c r="G57" s="2">
        <f t="shared" si="0"/>
        <v>81754.091440000004</v>
      </c>
      <c r="H57" s="2">
        <f t="shared" si="1"/>
        <v>0.45000000001164153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1419845.8199999998</v>
      </c>
      <c r="D58" s="1">
        <f>'PR-RAS'!E62</f>
        <v>749127.56</v>
      </c>
      <c r="E58" s="1">
        <v>0</v>
      </c>
      <c r="F58" s="1">
        <v>0</v>
      </c>
      <c r="G58" s="2">
        <f t="shared" si="0"/>
        <v>166331.75357999999</v>
      </c>
      <c r="H58" s="2">
        <f t="shared" si="1"/>
        <v>0.62000000011175871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619845.81999999995</v>
      </c>
      <c r="D59" s="1">
        <f>'PR-RAS'!E63</f>
        <v>631545.67000000004</v>
      </c>
      <c r="E59" s="1">
        <v>0</v>
      </c>
      <c r="F59" s="1">
        <v>0</v>
      </c>
      <c r="G59" s="2">
        <f t="shared" si="0"/>
        <v>109210.35528000002</v>
      </c>
      <c r="H59" s="2">
        <f t="shared" si="1"/>
        <v>0.51000000000931323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800000</v>
      </c>
      <c r="D60" s="1">
        <f>'PR-RAS'!E64</f>
        <v>117581.89</v>
      </c>
      <c r="E60" s="1">
        <v>0</v>
      </c>
      <c r="F60" s="1">
        <v>0</v>
      </c>
      <c r="G60" s="2">
        <f t="shared" si="0"/>
        <v>61074.66302</v>
      </c>
      <c r="H60" s="2">
        <f t="shared" si="1"/>
        <v>0.11000000000058208</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1914639.51</v>
      </c>
      <c r="D61" s="1">
        <f>'PR-RAS'!E65</f>
        <v>1645043.5699999998</v>
      </c>
      <c r="E61" s="1">
        <v>0</v>
      </c>
      <c r="F61" s="1">
        <v>0</v>
      </c>
      <c r="G61" s="2">
        <f t="shared" si="0"/>
        <v>312283.59899999993</v>
      </c>
      <c r="H61" s="2">
        <f t="shared" si="1"/>
        <v>0.92000000015832484</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1639645.27</v>
      </c>
      <c r="D62" s="1">
        <f>'PR-RAS'!E66</f>
        <v>1357657.64</v>
      </c>
      <c r="E62" s="1">
        <v>0</v>
      </c>
      <c r="F62" s="1">
        <v>0</v>
      </c>
      <c r="G62" s="2">
        <f t="shared" si="0"/>
        <v>265652.59354999999</v>
      </c>
      <c r="H62" s="2">
        <f t="shared" si="1"/>
        <v>0.63000000012107193</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274994.24</v>
      </c>
      <c r="D63" s="1">
        <f>'PR-RAS'!E67</f>
        <v>287385.93</v>
      </c>
      <c r="E63" s="1">
        <v>0</v>
      </c>
      <c r="F63" s="1">
        <v>0</v>
      </c>
      <c r="G63" s="2">
        <f t="shared" si="0"/>
        <v>52685.498200000002</v>
      </c>
      <c r="H63" s="2">
        <f t="shared" si="1"/>
        <v>0.30999999999767169</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19587590.119999997</v>
      </c>
      <c r="D64" s="1">
        <f>'PR-RAS'!E68</f>
        <v>24055705.280000001</v>
      </c>
      <c r="E64" s="1">
        <v>0</v>
      </c>
      <c r="F64" s="1">
        <v>0</v>
      </c>
      <c r="G64" s="2">
        <f t="shared" si="0"/>
        <v>4265037.0428400002</v>
      </c>
      <c r="H64" s="2">
        <f t="shared" si="1"/>
        <v>0.39999999850988388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19349426.739999998</v>
      </c>
      <c r="D65" s="1">
        <f>'PR-RAS'!E69</f>
        <v>23734515.370000001</v>
      </c>
      <c r="E65" s="1">
        <v>0</v>
      </c>
      <c r="F65" s="1">
        <v>0</v>
      </c>
      <c r="G65" s="2">
        <f t="shared" si="0"/>
        <v>4276381.2787200008</v>
      </c>
      <c r="H65" s="2">
        <f t="shared" si="1"/>
        <v>0.63000000268220901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238163.38</v>
      </c>
      <c r="D66" s="1">
        <f>'PR-RAS'!E70</f>
        <v>321189.90999999997</v>
      </c>
      <c r="E66" s="1">
        <v>0</v>
      </c>
      <c r="F66" s="1">
        <v>0</v>
      </c>
      <c r="G66" s="2">
        <f t="shared" si="0"/>
        <v>57235.307999999997</v>
      </c>
      <c r="H66" s="2">
        <f t="shared" si="1"/>
        <v>0.47000000003026798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6924348.71</v>
      </c>
      <c r="D70" s="1">
        <f>'PR-RAS'!E74</f>
        <v>2416291.79</v>
      </c>
      <c r="E70" s="1">
        <v>0</v>
      </c>
      <c r="F70" s="1">
        <v>0</v>
      </c>
      <c r="G70" s="2">
        <f t="shared" si="0"/>
        <v>811228.32801000006</v>
      </c>
      <c r="H70" s="2">
        <f t="shared" si="1"/>
        <v>0.5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1811424.47</v>
      </c>
      <c r="D71" s="1">
        <f>'PR-RAS'!E75</f>
        <v>1301516.53</v>
      </c>
      <c r="E71" s="1">
        <v>0</v>
      </c>
      <c r="F71" s="1">
        <v>0</v>
      </c>
      <c r="G71" s="2">
        <f t="shared" si="0"/>
        <v>309012.02710000006</v>
      </c>
      <c r="H71" s="2">
        <f t="shared" si="1"/>
        <v>0.93999999994412065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5112924.24</v>
      </c>
      <c r="D72" s="1">
        <f>'PR-RAS'!E76</f>
        <v>1114775.26</v>
      </c>
      <c r="E72" s="1">
        <v>0</v>
      </c>
      <c r="F72" s="1">
        <v>0</v>
      </c>
      <c r="G72" s="2">
        <f t="shared" si="0"/>
        <v>521315.70795999991</v>
      </c>
      <c r="H72" s="2">
        <f t="shared" si="1"/>
        <v>0.50000000023283064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5068429.88</v>
      </c>
      <c r="D78" s="1">
        <f>'PR-RAS'!E82</f>
        <v>5616441.7800000003</v>
      </c>
      <c r="E78" s="1">
        <v>0</v>
      </c>
      <c r="F78" s="1">
        <v>0</v>
      </c>
      <c r="G78" s="2">
        <f t="shared" si="0"/>
        <v>1255201.13488</v>
      </c>
      <c r="H78" s="2">
        <f t="shared" si="1"/>
        <v>0.33999999985098839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759563.7300000001</v>
      </c>
      <c r="D79" s="1">
        <f>'PR-RAS'!E83</f>
        <v>1244185.96</v>
      </c>
      <c r="E79" s="1">
        <v>0</v>
      </c>
      <c r="F79" s="1">
        <v>0</v>
      </c>
      <c r="G79" s="2">
        <f t="shared" si="0"/>
        <v>253338.98069999999</v>
      </c>
      <c r="H79" s="2">
        <f t="shared" si="1"/>
        <v>0.30999999993946403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34470.85</v>
      </c>
      <c r="D81" s="1">
        <f>'PR-RAS'!E85</f>
        <v>437908.37</v>
      </c>
      <c r="E81" s="1">
        <v>0</v>
      </c>
      <c r="F81" s="1">
        <v>0</v>
      </c>
      <c r="G81" s="2">
        <f t="shared" si="0"/>
        <v>72823.007199999993</v>
      </c>
      <c r="H81" s="2">
        <f t="shared" si="1"/>
        <v>0.51999999999679858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722013.17</v>
      </c>
      <c r="D82" s="1">
        <f>'PR-RAS'!E86</f>
        <v>167745.15</v>
      </c>
      <c r="E82" s="1">
        <v>0</v>
      </c>
      <c r="F82" s="1">
        <v>0</v>
      </c>
      <c r="G82" s="2">
        <f t="shared" si="0"/>
        <v>85657.781069999997</v>
      </c>
      <c r="H82" s="2">
        <f t="shared" si="1"/>
        <v>0.32000000003608875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3079.54</v>
      </c>
      <c r="D83" s="1">
        <f>'PR-RAS'!E87</f>
        <v>96.22</v>
      </c>
      <c r="E83" s="1">
        <v>0</v>
      </c>
      <c r="F83" s="1">
        <v>0</v>
      </c>
      <c r="G83" s="2">
        <f t="shared" si="0"/>
        <v>268.30236000000002</v>
      </c>
      <c r="H83" s="2">
        <f t="shared" si="1"/>
        <v>0.68000000000003524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636761.25</v>
      </c>
      <c r="E85" s="1">
        <v>0</v>
      </c>
      <c r="F85" s="1">
        <v>0</v>
      </c>
      <c r="G85" s="2">
        <f t="shared" si="0"/>
        <v>106975.89</v>
      </c>
      <c r="H85" s="2">
        <f t="shared" si="1"/>
        <v>0.25</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0.17</v>
      </c>
      <c r="D86" s="1">
        <f>'PR-RAS'!E90</f>
        <v>1674.97</v>
      </c>
      <c r="E86" s="1">
        <v>0</v>
      </c>
      <c r="F86" s="1">
        <v>0</v>
      </c>
      <c r="G86" s="2">
        <f t="shared" si="0"/>
        <v>284.75935000000004</v>
      </c>
      <c r="H86" s="2">
        <f t="shared" si="1"/>
        <v>0.19999999999997273</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4308866.1499999994</v>
      </c>
      <c r="D87" s="1">
        <f>'PR-RAS'!E91</f>
        <v>4372255.82</v>
      </c>
      <c r="E87" s="1">
        <v>0</v>
      </c>
      <c r="F87" s="1">
        <v>0</v>
      </c>
      <c r="G87" s="2">
        <f t="shared" si="0"/>
        <v>1122590.4899399998</v>
      </c>
      <c r="H87" s="2">
        <f t="shared" si="1"/>
        <v>0.32999999914318323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222273.71</v>
      </c>
      <c r="D88" s="1">
        <f>'PR-RAS'!E92</f>
        <v>275153.46000000002</v>
      </c>
      <c r="E88" s="1">
        <v>0</v>
      </c>
      <c r="F88" s="1">
        <v>0</v>
      </c>
      <c r="G88" s="2">
        <f t="shared" si="0"/>
        <v>67214.514809999993</v>
      </c>
      <c r="H88" s="2">
        <f t="shared" si="1"/>
        <v>0.75000000002910383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3659050.61</v>
      </c>
      <c r="D89" s="1">
        <f>'PR-RAS'!E93</f>
        <v>3657325.98</v>
      </c>
      <c r="E89" s="1">
        <v>0</v>
      </c>
      <c r="F89" s="1">
        <v>0</v>
      </c>
      <c r="G89" s="2">
        <f t="shared" si="0"/>
        <v>965685.82615999994</v>
      </c>
      <c r="H89" s="2">
        <f t="shared" si="1"/>
        <v>0.41000000014901161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356880.74</v>
      </c>
      <c r="D90" s="1">
        <f>'PR-RAS'!E94</f>
        <v>366433.55</v>
      </c>
      <c r="E90" s="1">
        <v>0</v>
      </c>
      <c r="F90" s="1">
        <v>0</v>
      </c>
      <c r="G90" s="2">
        <f t="shared" si="0"/>
        <v>96987.557759999981</v>
      </c>
      <c r="H90" s="2">
        <f t="shared" si="1"/>
        <v>0.71000000002095476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70661.09</v>
      </c>
      <c r="D93" s="1">
        <f>'PR-RAS'!E97</f>
        <v>73342.83</v>
      </c>
      <c r="E93" s="1">
        <v>0</v>
      </c>
      <c r="F93" s="1">
        <v>0</v>
      </c>
      <c r="G93" s="2">
        <f t="shared" si="0"/>
        <v>19995.900999999998</v>
      </c>
      <c r="H93" s="2">
        <f t="shared" si="1"/>
        <v>0.25999999999476131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18325929.670000002</v>
      </c>
      <c r="D102" s="1">
        <f>'PR-RAS'!E106</f>
        <v>19246286.34</v>
      </c>
      <c r="E102" s="1">
        <v>0</v>
      </c>
      <c r="F102" s="1">
        <v>0</v>
      </c>
      <c r="G102" s="2">
        <f t="shared" si="0"/>
        <v>5738668.7373500001</v>
      </c>
      <c r="H102" s="2">
        <f t="shared" si="1"/>
        <v>0.66999999806284904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813273.3</v>
      </c>
      <c r="D103" s="1">
        <f>'PR-RAS'!E107</f>
        <v>797218.78</v>
      </c>
      <c r="E103" s="1">
        <v>0</v>
      </c>
      <c r="F103" s="1">
        <v>0</v>
      </c>
      <c r="G103" s="2">
        <f t="shared" si="0"/>
        <v>245586.50772000002</v>
      </c>
      <c r="H103" s="2">
        <f t="shared" si="1"/>
        <v>0.52000000001862645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35237.96</v>
      </c>
      <c r="D104" s="1">
        <f>'PR-RAS'!E108</f>
        <v>27329.98</v>
      </c>
      <c r="E104" s="1">
        <v>0</v>
      </c>
      <c r="F104" s="1">
        <v>0</v>
      </c>
      <c r="G104" s="2">
        <f t="shared" si="0"/>
        <v>9259.4857599999996</v>
      </c>
      <c r="H104" s="2">
        <f t="shared" si="1"/>
        <v>6.0000000001309672E-2</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282864.28000000003</v>
      </c>
      <c r="D105" s="1">
        <f>'PR-RAS'!E109</f>
        <v>179027.43</v>
      </c>
      <c r="E105" s="1">
        <v>0</v>
      </c>
      <c r="F105" s="1">
        <v>0</v>
      </c>
      <c r="G105" s="2">
        <f t="shared" si="0"/>
        <v>66655.590559999997</v>
      </c>
      <c r="H105" s="2">
        <f t="shared" si="1"/>
        <v>0.71000000002095476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495171.06</v>
      </c>
      <c r="D107" s="1">
        <f>'PR-RAS'!E111</f>
        <v>590861.37</v>
      </c>
      <c r="E107" s="1">
        <v>0</v>
      </c>
      <c r="F107" s="1">
        <v>0</v>
      </c>
      <c r="G107" s="2">
        <f t="shared" si="0"/>
        <v>177750.74280000001</v>
      </c>
      <c r="H107" s="2">
        <f t="shared" si="1"/>
        <v>0.42999999999301508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2046827</v>
      </c>
      <c r="D108" s="1">
        <f>'PR-RAS'!E112</f>
        <v>2332580.38</v>
      </c>
      <c r="E108" s="1">
        <v>0</v>
      </c>
      <c r="F108" s="1">
        <v>0</v>
      </c>
      <c r="G108" s="2">
        <f t="shared" si="0"/>
        <v>718182.69031999994</v>
      </c>
      <c r="H108" s="2">
        <f t="shared" si="1"/>
        <v>0.37999999988824129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21266.16</v>
      </c>
      <c r="D110" s="1">
        <f>'PR-RAS'!E114</f>
        <v>19254.27</v>
      </c>
      <c r="E110" s="1">
        <v>0</v>
      </c>
      <c r="F110" s="1">
        <v>0</v>
      </c>
      <c r="G110" s="2">
        <f t="shared" si="0"/>
        <v>6515.4422999999997</v>
      </c>
      <c r="H110" s="2">
        <f t="shared" si="1"/>
        <v>0.43000000000029104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98.57</v>
      </c>
      <c r="D111" s="1">
        <f>'PR-RAS'!E115</f>
        <v>500.96</v>
      </c>
      <c r="E111" s="1">
        <v>0</v>
      </c>
      <c r="F111" s="1">
        <v>0</v>
      </c>
      <c r="G111" s="2">
        <f t="shared" si="0"/>
        <v>121.0539</v>
      </c>
      <c r="H111" s="2">
        <f t="shared" si="1"/>
        <v>0.47000000000002728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2025462.27</v>
      </c>
      <c r="D113" s="1">
        <f>'PR-RAS'!E117</f>
        <v>2312825.15</v>
      </c>
      <c r="E113" s="1">
        <v>0</v>
      </c>
      <c r="F113" s="1">
        <v>0</v>
      </c>
      <c r="G113" s="2">
        <f t="shared" si="0"/>
        <v>744924.60784000007</v>
      </c>
      <c r="H113" s="2">
        <f t="shared" si="1"/>
        <v>0.41999999992549419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15465829.370000001</v>
      </c>
      <c r="D116" s="1">
        <f>'PR-RAS'!E120</f>
        <v>16116487.18</v>
      </c>
      <c r="E116" s="1">
        <v>0</v>
      </c>
      <c r="F116" s="1">
        <v>0</v>
      </c>
      <c r="G116" s="2">
        <f t="shared" si="0"/>
        <v>5485362.4289500006</v>
      </c>
      <c r="H116" s="2">
        <f t="shared" si="1"/>
        <v>0.55000000074505806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6706126.3200000003</v>
      </c>
      <c r="D117" s="1">
        <f>'PR-RAS'!E121</f>
        <v>7158067.2800000003</v>
      </c>
      <c r="E117" s="1">
        <v>0</v>
      </c>
      <c r="F117" s="1">
        <v>0</v>
      </c>
      <c r="G117" s="2">
        <f t="shared" si="0"/>
        <v>2438582.2620800002</v>
      </c>
      <c r="H117" s="2">
        <f t="shared" si="1"/>
        <v>0.60000000055879354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8759703.0500000007</v>
      </c>
      <c r="D118" s="1">
        <f>'PR-RAS'!E122</f>
        <v>8958419.9000000004</v>
      </c>
      <c r="E118" s="1">
        <v>0</v>
      </c>
      <c r="F118" s="1">
        <v>0</v>
      </c>
      <c r="G118" s="2">
        <f t="shared" si="0"/>
        <v>3121155.5134500004</v>
      </c>
      <c r="H118" s="2">
        <f t="shared" si="1"/>
        <v>0.15000000037252903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865847.33000000007</v>
      </c>
      <c r="D120" s="1">
        <f>'PR-RAS'!E124</f>
        <v>1065014.6100000001</v>
      </c>
      <c r="E120" s="1">
        <v>0</v>
      </c>
      <c r="F120" s="1">
        <v>0</v>
      </c>
      <c r="G120" s="2">
        <f t="shared" si="0"/>
        <v>356509.30945</v>
      </c>
      <c r="H120" s="2">
        <f t="shared" si="1"/>
        <v>0.71999999997206032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784250.06</v>
      </c>
      <c r="D121" s="1">
        <f>'PR-RAS'!E125</f>
        <v>935427.4800000001</v>
      </c>
      <c r="E121" s="1">
        <v>0</v>
      </c>
      <c r="F121" s="1">
        <v>0</v>
      </c>
      <c r="G121" s="2">
        <f t="shared" si="0"/>
        <v>318612.60240000003</v>
      </c>
      <c r="H121" s="2">
        <f t="shared" si="1"/>
        <v>0.54000000015366822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2991.15</v>
      </c>
      <c r="D122" s="1">
        <f>'PR-RAS'!E126</f>
        <v>13351.18</v>
      </c>
      <c r="E122" s="1">
        <v>0</v>
      </c>
      <c r="F122" s="1">
        <v>0</v>
      </c>
      <c r="G122" s="2">
        <f t="shared" si="0"/>
        <v>3592.91471</v>
      </c>
      <c r="H122" s="2">
        <f t="shared" si="1"/>
        <v>0.33000000000038199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781258.91</v>
      </c>
      <c r="D123" s="1">
        <f>'PR-RAS'!E127</f>
        <v>922076.3</v>
      </c>
      <c r="E123" s="1">
        <v>0</v>
      </c>
      <c r="F123" s="1">
        <v>0</v>
      </c>
      <c r="G123" s="2">
        <f t="shared" si="0"/>
        <v>320300.20422000001</v>
      </c>
      <c r="H123" s="2">
        <f t="shared" si="1"/>
        <v>0.39000000001396984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81597.27</v>
      </c>
      <c r="D124" s="1">
        <f>'PR-RAS'!E128</f>
        <v>129587.13</v>
      </c>
      <c r="E124" s="1">
        <v>0</v>
      </c>
      <c r="F124" s="1">
        <v>0</v>
      </c>
      <c r="G124" s="2">
        <f t="shared" si="0"/>
        <v>41914.89819</v>
      </c>
      <c r="H124" s="2">
        <f t="shared" si="1"/>
        <v>0.40000000000873115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56734.68</v>
      </c>
      <c r="D125" s="1">
        <f>'PR-RAS'!E129</f>
        <v>73377.820000000007</v>
      </c>
      <c r="E125" s="1">
        <v>0</v>
      </c>
      <c r="F125" s="1">
        <v>0</v>
      </c>
      <c r="G125" s="2">
        <f t="shared" si="0"/>
        <v>25232.79968</v>
      </c>
      <c r="H125" s="2">
        <f t="shared" si="1"/>
        <v>0.49999999999272404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24862.59</v>
      </c>
      <c r="D126" s="1">
        <f>'PR-RAS'!E130</f>
        <v>56209.31</v>
      </c>
      <c r="E126" s="1">
        <v>0</v>
      </c>
      <c r="F126" s="1">
        <v>0</v>
      </c>
      <c r="G126" s="2">
        <f t="shared" si="0"/>
        <v>17160.151249999999</v>
      </c>
      <c r="H126" s="2">
        <f t="shared" si="1"/>
        <v>0.71999999999752617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254528.85</v>
      </c>
      <c r="D135" s="1">
        <f>'PR-RAS'!E139</f>
        <v>285414.14</v>
      </c>
      <c r="E135" s="1">
        <v>0</v>
      </c>
      <c r="F135" s="1">
        <v>0</v>
      </c>
      <c r="G135" s="2">
        <f t="shared" si="0"/>
        <v>110597.85542000001</v>
      </c>
      <c r="H135" s="2">
        <f t="shared" si="1"/>
        <v>0.29000000000814907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214157.17</v>
      </c>
      <c r="D136" s="1">
        <f>'PR-RAS'!E140</f>
        <v>211778.11</v>
      </c>
      <c r="E136" s="1">
        <v>0</v>
      </c>
      <c r="F136" s="1">
        <v>0</v>
      </c>
      <c r="G136" s="2">
        <f t="shared" si="0"/>
        <v>86091.307650000002</v>
      </c>
      <c r="H136" s="2">
        <f t="shared" si="1"/>
        <v>0.27999999999883585</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214157.17</v>
      </c>
      <c r="D145" s="1">
        <f>'PR-RAS'!E149</f>
        <v>211778.11</v>
      </c>
      <c r="E145" s="1">
        <v>0</v>
      </c>
      <c r="F145" s="1">
        <v>0</v>
      </c>
      <c r="G145" s="2">
        <f t="shared" si="0"/>
        <v>91830.728159999999</v>
      </c>
      <c r="H145" s="2">
        <f t="shared" si="1"/>
        <v>0.27999999999883585</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40371.68</v>
      </c>
      <c r="D146" s="1">
        <f>'PR-RAS'!E150</f>
        <v>73636.03</v>
      </c>
      <c r="E146" s="1">
        <v>0</v>
      </c>
      <c r="F146" s="1">
        <v>0</v>
      </c>
      <c r="G146" s="2">
        <f t="shared" si="0"/>
        <v>27208.342299999997</v>
      </c>
      <c r="H146" s="2">
        <f t="shared" si="1"/>
        <v>0.34999999999854481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74514421.609999999</v>
      </c>
      <c r="D147" s="1">
        <f>'PR-RAS'!E151</f>
        <v>90125545.790000007</v>
      </c>
      <c r="E147" s="1">
        <v>0</v>
      </c>
      <c r="F147" s="1">
        <v>0</v>
      </c>
      <c r="G147" s="2">
        <f t="shared" si="0"/>
        <v>37195764.925739996</v>
      </c>
      <c r="H147" s="2">
        <f t="shared" si="1"/>
        <v>0.59999999403953552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34852405.900000006</v>
      </c>
      <c r="D148" s="1">
        <f>'PR-RAS'!E152</f>
        <v>43802209.57</v>
      </c>
      <c r="E148" s="1">
        <v>0</v>
      </c>
      <c r="F148" s="1">
        <v>0</v>
      </c>
      <c r="G148" s="2">
        <f t="shared" si="0"/>
        <v>18001153.28088</v>
      </c>
      <c r="H148" s="2">
        <f t="shared" si="1"/>
        <v>0.5299999937415123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28431759.160000004</v>
      </c>
      <c r="D149" s="1">
        <f>'PR-RAS'!E153</f>
        <v>35510387.430000007</v>
      </c>
      <c r="E149" s="1">
        <v>0</v>
      </c>
      <c r="F149" s="1">
        <v>0</v>
      </c>
      <c r="G149" s="2">
        <f t="shared" si="0"/>
        <v>14718975.034960002</v>
      </c>
      <c r="H149" s="2">
        <f t="shared" si="1"/>
        <v>0.59000001102685928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27988525.170000002</v>
      </c>
      <c r="D150" s="1">
        <f>'PR-RAS'!E154</f>
        <v>34836534.810000002</v>
      </c>
      <c r="E150" s="1">
        <v>0</v>
      </c>
      <c r="F150" s="1">
        <v>0</v>
      </c>
      <c r="G150" s="2">
        <f t="shared" si="0"/>
        <v>14551577.623710001</v>
      </c>
      <c r="H150" s="2">
        <f t="shared" si="1"/>
        <v>0.35999999940395355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3559.92</v>
      </c>
      <c r="D151" s="1">
        <f>'PR-RAS'!E155</f>
        <v>3150.93</v>
      </c>
      <c r="E151" s="1">
        <v>0</v>
      </c>
      <c r="F151" s="1">
        <v>0</v>
      </c>
      <c r="G151" s="2">
        <f t="shared" si="0"/>
        <v>1479.2669999999998</v>
      </c>
      <c r="H151" s="2">
        <f t="shared" si="1"/>
        <v>0.15000000000009095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30239.85</v>
      </c>
      <c r="D152" s="1">
        <f>'PR-RAS'!E156</f>
        <v>47671.56</v>
      </c>
      <c r="E152" s="1">
        <v>0</v>
      </c>
      <c r="F152" s="1">
        <v>0</v>
      </c>
      <c r="G152" s="2">
        <f t="shared" si="0"/>
        <v>18963.028470000001</v>
      </c>
      <c r="H152" s="2">
        <f t="shared" si="1"/>
        <v>0.5900000000037835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409434.22</v>
      </c>
      <c r="D153" s="1">
        <f>'PR-RAS'!E157</f>
        <v>623030.13</v>
      </c>
      <c r="E153" s="1">
        <v>0</v>
      </c>
      <c r="F153" s="1">
        <v>0</v>
      </c>
      <c r="G153" s="2">
        <f t="shared" si="0"/>
        <v>251635.16095999998</v>
      </c>
      <c r="H153" s="2">
        <f t="shared" si="1"/>
        <v>0.34999999997671694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1660097.91</v>
      </c>
      <c r="D154" s="1">
        <f>'PR-RAS'!E158</f>
        <v>2316209.91</v>
      </c>
      <c r="E154" s="1">
        <v>0</v>
      </c>
      <c r="F154" s="1">
        <v>0</v>
      </c>
      <c r="G154" s="2">
        <f t="shared" si="0"/>
        <v>962755.21269000007</v>
      </c>
      <c r="H154" s="2">
        <f t="shared" si="1"/>
        <v>0.17999999993480742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4760548.83</v>
      </c>
      <c r="D155" s="1">
        <f>'PR-RAS'!E159</f>
        <v>5975612.2299999995</v>
      </c>
      <c r="E155" s="1">
        <v>0</v>
      </c>
      <c r="F155" s="1">
        <v>0</v>
      </c>
      <c r="G155" s="2">
        <f t="shared" si="0"/>
        <v>2573613.08666</v>
      </c>
      <c r="H155" s="2">
        <f t="shared" si="1"/>
        <v>0.39999999944120646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147550.31</v>
      </c>
      <c r="D156" s="1">
        <f>'PR-RAS'!E160</f>
        <v>210384.89</v>
      </c>
      <c r="E156" s="1">
        <v>0</v>
      </c>
      <c r="F156" s="1">
        <v>0</v>
      </c>
      <c r="G156" s="2">
        <f t="shared" si="0"/>
        <v>88089.613950000014</v>
      </c>
      <c r="H156" s="2">
        <f t="shared" si="1"/>
        <v>0.41999999998370185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4612482.79</v>
      </c>
      <c r="D157" s="1">
        <f>'PR-RAS'!E161</f>
        <v>5765227.3399999999</v>
      </c>
      <c r="E157" s="1">
        <v>0</v>
      </c>
      <c r="F157" s="1">
        <v>0</v>
      </c>
      <c r="G157" s="2">
        <f t="shared" si="0"/>
        <v>2518298.2453199998</v>
      </c>
      <c r="H157" s="2">
        <f t="shared" si="1"/>
        <v>0.54999999981373549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515.73</v>
      </c>
      <c r="D158" s="1">
        <f>'PR-RAS'!E162</f>
        <v>0</v>
      </c>
      <c r="E158" s="1">
        <v>0</v>
      </c>
      <c r="F158" s="1">
        <v>0</v>
      </c>
      <c r="G158" s="2">
        <f t="shared" si="0"/>
        <v>80.969610000000003</v>
      </c>
      <c r="H158" s="2">
        <f t="shared" si="1"/>
        <v>0.26999999999998181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19529489.959999997</v>
      </c>
      <c r="D159" s="1">
        <f>'PR-RAS'!E163</f>
        <v>20870003.300000001</v>
      </c>
      <c r="E159" s="1">
        <v>0</v>
      </c>
      <c r="F159" s="1">
        <v>0</v>
      </c>
      <c r="G159" s="2">
        <f t="shared" si="0"/>
        <v>9680580.4564800002</v>
      </c>
      <c r="H159" s="2">
        <f t="shared" si="1"/>
        <v>0.34000000357627869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1089925.4000000001</v>
      </c>
      <c r="D160" s="1">
        <f>'PR-RAS'!E164</f>
        <v>1125911.21</v>
      </c>
      <c r="E160" s="1">
        <v>0</v>
      </c>
      <c r="F160" s="1">
        <v>0</v>
      </c>
      <c r="G160" s="2">
        <f t="shared" si="0"/>
        <v>531337.90338000003</v>
      </c>
      <c r="H160" s="2">
        <f t="shared" si="1"/>
        <v>0.61000000010244548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199236.82</v>
      </c>
      <c r="D161" s="1">
        <f>'PR-RAS'!E165</f>
        <v>178135.58</v>
      </c>
      <c r="E161" s="1">
        <v>0</v>
      </c>
      <c r="F161" s="1">
        <v>0</v>
      </c>
      <c r="G161" s="2">
        <f t="shared" si="0"/>
        <v>88881.276799999992</v>
      </c>
      <c r="H161" s="2">
        <f t="shared" si="1"/>
        <v>0.60000000000582077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811545.5</v>
      </c>
      <c r="D162" s="1">
        <f>'PR-RAS'!E166</f>
        <v>818753.76</v>
      </c>
      <c r="E162" s="1">
        <v>0</v>
      </c>
      <c r="F162" s="1">
        <v>0</v>
      </c>
      <c r="G162" s="2">
        <f t="shared" si="0"/>
        <v>394297.53622000001</v>
      </c>
      <c r="H162" s="2">
        <f t="shared" si="1"/>
        <v>0.73999999999068677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73041.009999999995</v>
      </c>
      <c r="D163" s="1">
        <f>'PR-RAS'!E167</f>
        <v>45228.17</v>
      </c>
      <c r="E163" s="1">
        <v>0</v>
      </c>
      <c r="F163" s="1">
        <v>0</v>
      </c>
      <c r="G163" s="2">
        <f t="shared" si="0"/>
        <v>26486.570699999997</v>
      </c>
      <c r="H163" s="2">
        <f t="shared" si="1"/>
        <v>0.17999999999301508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6102.07</v>
      </c>
      <c r="D164" s="1">
        <f>'PR-RAS'!E168</f>
        <v>83793.7</v>
      </c>
      <c r="E164" s="1">
        <v>0</v>
      </c>
      <c r="F164" s="1">
        <v>0</v>
      </c>
      <c r="G164" s="2">
        <f t="shared" si="0"/>
        <v>28311.383610000001</v>
      </c>
      <c r="H164" s="2">
        <f t="shared" si="1"/>
        <v>0.37000000000261934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3368866.6199999996</v>
      </c>
      <c r="D165" s="1">
        <f>'PR-RAS'!E169</f>
        <v>5007814.74</v>
      </c>
      <c r="E165" s="1">
        <v>0</v>
      </c>
      <c r="F165" s="1">
        <v>0</v>
      </c>
      <c r="G165" s="2">
        <f t="shared" si="0"/>
        <v>2195057.3604000001</v>
      </c>
      <c r="H165" s="2">
        <f t="shared" si="1"/>
        <v>0.64000000013038516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569901.15</v>
      </c>
      <c r="D166" s="1">
        <f>'PR-RAS'!E170</f>
        <v>552978.25</v>
      </c>
      <c r="E166" s="1">
        <v>0</v>
      </c>
      <c r="F166" s="1">
        <v>0</v>
      </c>
      <c r="G166" s="2">
        <f t="shared" si="0"/>
        <v>276516.51224999997</v>
      </c>
      <c r="H166" s="2">
        <f t="shared" si="1"/>
        <v>0.40000000002328306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1453895.29</v>
      </c>
      <c r="D167" s="1">
        <f>'PR-RAS'!E171</f>
        <v>1931876.62</v>
      </c>
      <c r="E167" s="1">
        <v>0</v>
      </c>
      <c r="F167" s="1">
        <v>0</v>
      </c>
      <c r="G167" s="2">
        <f t="shared" si="0"/>
        <v>882729.65598000004</v>
      </c>
      <c r="H167" s="2">
        <f t="shared" si="1"/>
        <v>0.66999999992549419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1079077.3500000001</v>
      </c>
      <c r="D168" s="1">
        <f>'PR-RAS'!E172</f>
        <v>2173396.04</v>
      </c>
      <c r="E168" s="1">
        <v>0</v>
      </c>
      <c r="F168" s="1">
        <v>0</v>
      </c>
      <c r="G168" s="2">
        <f t="shared" si="0"/>
        <v>906120.19481000002</v>
      </c>
      <c r="H168" s="2">
        <f t="shared" si="1"/>
        <v>0.39000000013038516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104029.36</v>
      </c>
      <c r="D169" s="1">
        <f>'PR-RAS'!E173</f>
        <v>176845.4</v>
      </c>
      <c r="E169" s="1">
        <v>0</v>
      </c>
      <c r="F169" s="1">
        <v>0</v>
      </c>
      <c r="G169" s="2">
        <f t="shared" si="0"/>
        <v>76896.986879999997</v>
      </c>
      <c r="H169" s="2">
        <f t="shared" si="1"/>
        <v>0.75999999999476131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64157.82</v>
      </c>
      <c r="D170" s="1">
        <f>'PR-RAS'!E174</f>
        <v>62799.33</v>
      </c>
      <c r="E170" s="1">
        <v>0</v>
      </c>
      <c r="F170" s="1">
        <v>0</v>
      </c>
      <c r="G170" s="2">
        <f t="shared" si="0"/>
        <v>32068.845120000005</v>
      </c>
      <c r="H170" s="2">
        <f t="shared" si="1"/>
        <v>0.51000000000203727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97805.65</v>
      </c>
      <c r="D172" s="1">
        <f>'PR-RAS'!E176</f>
        <v>109919.1</v>
      </c>
      <c r="E172" s="1">
        <v>0</v>
      </c>
      <c r="F172" s="1">
        <v>0</v>
      </c>
      <c r="G172" s="2">
        <f t="shared" si="0"/>
        <v>54317.09835</v>
      </c>
      <c r="H172" s="2">
        <f t="shared" si="1"/>
        <v>0.45000000001164153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14228528.75</v>
      </c>
      <c r="D173" s="1">
        <f>'PR-RAS'!E177</f>
        <v>13405787.07</v>
      </c>
      <c r="E173" s="1">
        <v>0</v>
      </c>
      <c r="F173" s="1">
        <v>0</v>
      </c>
      <c r="G173" s="2">
        <f t="shared" si="0"/>
        <v>7058897.6970799994</v>
      </c>
      <c r="H173" s="2">
        <f t="shared" si="1"/>
        <v>0.32000000029802322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731263.82</v>
      </c>
      <c r="D174" s="1">
        <f>'PR-RAS'!E178</f>
        <v>685547.87</v>
      </c>
      <c r="E174" s="1">
        <v>0</v>
      </c>
      <c r="F174" s="1">
        <v>0</v>
      </c>
      <c r="G174" s="2">
        <f t="shared" si="0"/>
        <v>363708.20387999999</v>
      </c>
      <c r="H174" s="2">
        <f t="shared" si="1"/>
        <v>0.31000000005587935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5267043.22</v>
      </c>
      <c r="D175" s="1">
        <f>'PR-RAS'!E179</f>
        <v>3801898.79</v>
      </c>
      <c r="E175" s="1">
        <v>0</v>
      </c>
      <c r="F175" s="1">
        <v>0</v>
      </c>
      <c r="G175" s="2">
        <f t="shared" si="0"/>
        <v>2239526.2991999998</v>
      </c>
      <c r="H175" s="2">
        <f t="shared" si="1"/>
        <v>0.42999999970197678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1127874.6499999999</v>
      </c>
      <c r="D176" s="1">
        <f>'PR-RAS'!E180</f>
        <v>1096335.6499999999</v>
      </c>
      <c r="E176" s="1">
        <v>0</v>
      </c>
      <c r="F176" s="1">
        <v>0</v>
      </c>
      <c r="G176" s="2">
        <f t="shared" si="0"/>
        <v>581095.54124999989</v>
      </c>
      <c r="H176" s="2">
        <f t="shared" si="1"/>
        <v>0.70000000018626451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3861922.63</v>
      </c>
      <c r="D177" s="1">
        <f>'PR-RAS'!E181</f>
        <v>4530079.83</v>
      </c>
      <c r="E177" s="1">
        <v>0</v>
      </c>
      <c r="F177" s="1">
        <v>0</v>
      </c>
      <c r="G177" s="2">
        <f t="shared" si="0"/>
        <v>2274286.4830399998</v>
      </c>
      <c r="H177" s="2">
        <f t="shared" si="1"/>
        <v>0.5400000000372529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375773.93</v>
      </c>
      <c r="D178" s="1">
        <f>'PR-RAS'!E182</f>
        <v>408642.86</v>
      </c>
      <c r="E178" s="1">
        <v>0</v>
      </c>
      <c r="F178" s="1">
        <v>0</v>
      </c>
      <c r="G178" s="2">
        <f t="shared" si="0"/>
        <v>211171.55804999996</v>
      </c>
      <c r="H178" s="2">
        <f t="shared" si="1"/>
        <v>0.21000000002095476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170020.01</v>
      </c>
      <c r="D179" s="1">
        <f>'PR-RAS'!E183</f>
        <v>140471.6</v>
      </c>
      <c r="E179" s="1">
        <v>0</v>
      </c>
      <c r="F179" s="1">
        <v>0</v>
      </c>
      <c r="G179" s="2">
        <f t="shared" si="0"/>
        <v>80271.451379999999</v>
      </c>
      <c r="H179" s="2">
        <f t="shared" si="1"/>
        <v>0.41000000000349246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1077086.4099999999</v>
      </c>
      <c r="D180" s="1">
        <f>'PR-RAS'!E184</f>
        <v>1292320.31</v>
      </c>
      <c r="E180" s="1">
        <v>0</v>
      </c>
      <c r="F180" s="1">
        <v>0</v>
      </c>
      <c r="G180" s="2">
        <f t="shared" si="0"/>
        <v>655449.13837000006</v>
      </c>
      <c r="H180" s="2">
        <f t="shared" si="1"/>
        <v>0.71999999997206032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147720.93</v>
      </c>
      <c r="D181" s="1">
        <f>'PR-RAS'!E185</f>
        <v>148006</v>
      </c>
      <c r="E181" s="1">
        <v>0</v>
      </c>
      <c r="F181" s="1">
        <v>0</v>
      </c>
      <c r="G181" s="2">
        <f t="shared" si="0"/>
        <v>79871.9274</v>
      </c>
      <c r="H181" s="2">
        <f t="shared" si="1"/>
        <v>7.0000000006984919E-2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1469823.15</v>
      </c>
      <c r="D182" s="1">
        <f>'PR-RAS'!E186</f>
        <v>1302484.1599999999</v>
      </c>
      <c r="E182" s="1">
        <v>0</v>
      </c>
      <c r="F182" s="1">
        <v>0</v>
      </c>
      <c r="G182" s="2">
        <f t="shared" si="0"/>
        <v>737537.25606999989</v>
      </c>
      <c r="H182" s="2">
        <f t="shared" si="1"/>
        <v>0.30999999982304871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1980.54</v>
      </c>
      <c r="D183" s="1">
        <f>'PR-RAS'!E187</f>
        <v>1477.75</v>
      </c>
      <c r="E183" s="1">
        <v>0</v>
      </c>
      <c r="F183" s="1">
        <v>0</v>
      </c>
      <c r="G183" s="2">
        <f t="shared" si="0"/>
        <v>898.35928000000001</v>
      </c>
      <c r="H183" s="2">
        <f t="shared" si="1"/>
        <v>0.71000000000003638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840188.64999999991</v>
      </c>
      <c r="D184" s="1">
        <f>'PR-RAS'!E188</f>
        <v>1329012.53</v>
      </c>
      <c r="E184" s="1">
        <v>0</v>
      </c>
      <c r="F184" s="1">
        <v>0</v>
      </c>
      <c r="G184" s="2">
        <f t="shared" si="0"/>
        <v>640173.10892999999</v>
      </c>
      <c r="H184" s="2">
        <f t="shared" si="1"/>
        <v>0.82000000006519258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138336.73000000001</v>
      </c>
      <c r="D185" s="1">
        <f>'PR-RAS'!E189</f>
        <v>134952.17000000001</v>
      </c>
      <c r="E185" s="1">
        <v>0</v>
      </c>
      <c r="F185" s="1">
        <v>0</v>
      </c>
      <c r="G185" s="2">
        <f t="shared" si="0"/>
        <v>75116.356880000007</v>
      </c>
      <c r="H185" s="2">
        <f t="shared" si="1"/>
        <v>0.44000000000232831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127634.38</v>
      </c>
      <c r="D186" s="1">
        <f>'PR-RAS'!E190</f>
        <v>158471.6</v>
      </c>
      <c r="E186" s="1">
        <v>0</v>
      </c>
      <c r="F186" s="1">
        <v>0</v>
      </c>
      <c r="G186" s="2">
        <f t="shared" si="0"/>
        <v>82246.852299999999</v>
      </c>
      <c r="H186" s="2">
        <f t="shared" si="1"/>
        <v>0.77999999999883585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121482.03</v>
      </c>
      <c r="D187" s="1">
        <f>'PR-RAS'!E191</f>
        <v>93469.48</v>
      </c>
      <c r="E187" s="1">
        <v>0</v>
      </c>
      <c r="F187" s="1">
        <v>0</v>
      </c>
      <c r="G187" s="2">
        <f t="shared" si="0"/>
        <v>57366.30414</v>
      </c>
      <c r="H187" s="2">
        <f t="shared" si="1"/>
        <v>0.50999999999476131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17291.62</v>
      </c>
      <c r="D188" s="1">
        <f>'PR-RAS'!E192</f>
        <v>21209.02</v>
      </c>
      <c r="E188" s="1">
        <v>0</v>
      </c>
      <c r="F188" s="1">
        <v>0</v>
      </c>
      <c r="G188" s="2">
        <f t="shared" si="0"/>
        <v>11165.70642</v>
      </c>
      <c r="H188" s="2">
        <f t="shared" si="1"/>
        <v>0.40000000000145519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51943.75</v>
      </c>
      <c r="D189" s="1">
        <f>'PR-RAS'!E193</f>
        <v>406279.06</v>
      </c>
      <c r="E189" s="1">
        <v>0</v>
      </c>
      <c r="F189" s="1">
        <v>0</v>
      </c>
      <c r="G189" s="2">
        <f t="shared" si="0"/>
        <v>162526.35156000001</v>
      </c>
      <c r="H189" s="2">
        <f t="shared" si="1"/>
        <v>0.30999999999767169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42026.34</v>
      </c>
      <c r="D190" s="1">
        <f>'PR-RAS'!E194</f>
        <v>57407.98</v>
      </c>
      <c r="E190" s="1">
        <v>0</v>
      </c>
      <c r="F190" s="1">
        <v>0</v>
      </c>
      <c r="G190" s="2">
        <f t="shared" si="0"/>
        <v>29643.194699999996</v>
      </c>
      <c r="H190" s="2">
        <f t="shared" si="1"/>
        <v>0.35999999999330612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341473.8</v>
      </c>
      <c r="D191" s="1">
        <f>'PR-RAS'!E195</f>
        <v>457223.22</v>
      </c>
      <c r="E191" s="1">
        <v>0</v>
      </c>
      <c r="F191" s="1">
        <v>0</v>
      </c>
      <c r="G191" s="2">
        <f t="shared" si="0"/>
        <v>238624.8456</v>
      </c>
      <c r="H191" s="2">
        <f t="shared" si="1"/>
        <v>0.41999999998370185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185430.02</v>
      </c>
      <c r="D192" s="1">
        <f>'PR-RAS'!E196</f>
        <v>195487.43</v>
      </c>
      <c r="E192" s="1">
        <v>0</v>
      </c>
      <c r="F192" s="1">
        <v>0</v>
      </c>
      <c r="G192" s="2">
        <f t="shared" si="0"/>
        <v>110093.33208000001</v>
      </c>
      <c r="H192" s="2">
        <f t="shared" si="1"/>
        <v>0.4499999999825377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68742.53</v>
      </c>
      <c r="D198" s="1">
        <f>'PR-RAS'!E202</f>
        <v>109039.41</v>
      </c>
      <c r="E198" s="1">
        <v>0</v>
      </c>
      <c r="F198" s="1">
        <v>0</v>
      </c>
      <c r="G198" s="2">
        <f t="shared" si="0"/>
        <v>56503.805949999994</v>
      </c>
      <c r="H198" s="2">
        <f t="shared" si="1"/>
        <v>0.88000000000465661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3542.92</v>
      </c>
      <c r="D200" s="1">
        <f>'PR-RAS'!E204</f>
        <v>0</v>
      </c>
      <c r="E200" s="1">
        <v>0</v>
      </c>
      <c r="F200" s="1">
        <v>0</v>
      </c>
      <c r="G200" s="2">
        <f t="shared" si="0"/>
        <v>705.04108000000008</v>
      </c>
      <c r="H200" s="2">
        <f t="shared" si="1"/>
        <v>7.999999999992724E-2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65199.61</v>
      </c>
      <c r="D201" s="1">
        <f>'PR-RAS'!E205</f>
        <v>109039.41</v>
      </c>
      <c r="E201" s="1">
        <v>0</v>
      </c>
      <c r="F201" s="1">
        <v>0</v>
      </c>
      <c r="G201" s="2">
        <f t="shared" si="0"/>
        <v>56655.686000000002</v>
      </c>
      <c r="H201" s="2">
        <f t="shared" si="1"/>
        <v>0.80000000000291038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116687.48999999999</v>
      </c>
      <c r="D206" s="1">
        <f>'PR-RAS'!E210</f>
        <v>86448.02</v>
      </c>
      <c r="E206" s="1">
        <v>0</v>
      </c>
      <c r="F206" s="1">
        <v>0</v>
      </c>
      <c r="G206" s="2">
        <f t="shared" si="0"/>
        <v>59364.623650000001</v>
      </c>
      <c r="H206" s="2">
        <f t="shared" si="1"/>
        <v>0.50999999999476131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82669.039999999994</v>
      </c>
      <c r="D207" s="1">
        <f>'PR-RAS'!E211</f>
        <v>82207.48</v>
      </c>
      <c r="E207" s="1">
        <v>0</v>
      </c>
      <c r="F207" s="1">
        <v>0</v>
      </c>
      <c r="G207" s="2">
        <f t="shared" si="0"/>
        <v>50899.303999999996</v>
      </c>
      <c r="H207" s="2">
        <f t="shared" si="1"/>
        <v>0.51999999998952262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6.43</v>
      </c>
      <c r="D208" s="1">
        <f>'PR-RAS'!E212</f>
        <v>2203.34</v>
      </c>
      <c r="E208" s="1">
        <v>0</v>
      </c>
      <c r="F208" s="1">
        <v>0</v>
      </c>
      <c r="G208" s="2">
        <f t="shared" si="0"/>
        <v>913.51377000000002</v>
      </c>
      <c r="H208" s="2">
        <f t="shared" si="1"/>
        <v>0.77000000000014523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33926.78</v>
      </c>
      <c r="D209" s="1">
        <f>'PR-RAS'!E213</f>
        <v>1975.63</v>
      </c>
      <c r="E209" s="1">
        <v>0</v>
      </c>
      <c r="F209" s="1">
        <v>0</v>
      </c>
      <c r="G209" s="2">
        <f t="shared" si="0"/>
        <v>7878.6323199999997</v>
      </c>
      <c r="H209" s="2">
        <f t="shared" si="1"/>
        <v>0.59000000000105501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85.24</v>
      </c>
      <c r="D210" s="1">
        <f>'PR-RAS'!E214</f>
        <v>61.57</v>
      </c>
      <c r="E210" s="1">
        <v>0</v>
      </c>
      <c r="F210" s="1">
        <v>0</v>
      </c>
      <c r="G210" s="2">
        <f t="shared" si="0"/>
        <v>43.55142</v>
      </c>
      <c r="H210" s="2">
        <f t="shared" si="1"/>
        <v>0.6699999999999946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592522.1100000001</v>
      </c>
      <c r="D211" s="1">
        <f>'PR-RAS'!E215</f>
        <v>1302385.3400000001</v>
      </c>
      <c r="E211" s="1">
        <v>0</v>
      </c>
      <c r="F211" s="1">
        <v>0</v>
      </c>
      <c r="G211" s="2">
        <f t="shared" si="0"/>
        <v>671431.48589999997</v>
      </c>
      <c r="H211" s="2">
        <f t="shared" si="1"/>
        <v>0.45000000018626451</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395946.09</v>
      </c>
      <c r="D212" s="1">
        <f>'PR-RAS'!E216</f>
        <v>1099098.52</v>
      </c>
      <c r="E212" s="1">
        <v>0</v>
      </c>
      <c r="F212" s="1">
        <v>0</v>
      </c>
      <c r="G212" s="2">
        <f t="shared" si="0"/>
        <v>547364.20042999997</v>
      </c>
      <c r="H212" s="2">
        <f t="shared" si="1"/>
        <v>0.57000000000698492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395946.09</v>
      </c>
      <c r="D214" s="1">
        <f>'PR-RAS'!E218</f>
        <v>1099098.52</v>
      </c>
      <c r="E214" s="1">
        <v>0</v>
      </c>
      <c r="F214" s="1">
        <v>0</v>
      </c>
      <c r="G214" s="2">
        <f t="shared" si="0"/>
        <v>552552.48668999993</v>
      </c>
      <c r="H214" s="2">
        <f t="shared" si="1"/>
        <v>0.57000000000698492</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196576.02000000002</v>
      </c>
      <c r="D215" s="1">
        <f>'PR-RAS'!E219</f>
        <v>203286.82</v>
      </c>
      <c r="E215" s="1">
        <v>0</v>
      </c>
      <c r="F215" s="1">
        <v>0</v>
      </c>
      <c r="G215" s="2">
        <f t="shared" si="0"/>
        <v>129074.02724000001</v>
      </c>
      <c r="H215" s="2">
        <f t="shared" si="1"/>
        <v>0.20000000001164153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103620.45</v>
      </c>
      <c r="D217" s="1">
        <f>'PR-RAS'!E221</f>
        <v>113094.02</v>
      </c>
      <c r="E217" s="1">
        <v>0</v>
      </c>
      <c r="F217" s="1">
        <v>0</v>
      </c>
      <c r="G217" s="2">
        <f t="shared" si="0"/>
        <v>71238.633839999995</v>
      </c>
      <c r="H217" s="2">
        <f t="shared" si="1"/>
        <v>0.47000000000116415</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92955.57</v>
      </c>
      <c r="D218" s="1">
        <f>'PR-RAS'!E222</f>
        <v>90192.8</v>
      </c>
      <c r="E218" s="1">
        <v>0</v>
      </c>
      <c r="F218" s="1">
        <v>0</v>
      </c>
      <c r="G218" s="2">
        <f t="shared" si="0"/>
        <v>59315.033890000006</v>
      </c>
      <c r="H218" s="2">
        <f t="shared" si="1"/>
        <v>0.6299999999901047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1581622.9000000001</v>
      </c>
      <c r="D220" s="1">
        <f>'PR-RAS'!E224</f>
        <v>1345525.54</v>
      </c>
      <c r="E220" s="1">
        <v>0</v>
      </c>
      <c r="F220" s="1">
        <v>0</v>
      </c>
      <c r="G220" s="2">
        <f t="shared" si="0"/>
        <v>935715.60162000009</v>
      </c>
      <c r="H220" s="2">
        <f t="shared" si="1"/>
        <v>0.55999999982304871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315454.75</v>
      </c>
      <c r="D221" s="1">
        <f>'PR-RAS'!E225</f>
        <v>122479.58</v>
      </c>
      <c r="E221" s="1">
        <v>0</v>
      </c>
      <c r="F221" s="1">
        <v>0</v>
      </c>
      <c r="G221" s="2">
        <f t="shared" si="0"/>
        <v>123291.06020000001</v>
      </c>
      <c r="H221" s="2">
        <f t="shared" si="1"/>
        <v>0.66999999999825377</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315454.75</v>
      </c>
      <c r="D222" s="1">
        <f>'PR-RAS'!E226</f>
        <v>122479.58</v>
      </c>
      <c r="E222" s="1">
        <v>0</v>
      </c>
      <c r="F222" s="1">
        <v>0</v>
      </c>
      <c r="G222" s="2">
        <f t="shared" si="0"/>
        <v>123851.47411000001</v>
      </c>
      <c r="H222" s="2">
        <f t="shared" si="1"/>
        <v>0.66999999999825377</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427273.95</v>
      </c>
      <c r="D227" s="1">
        <f>'PR-RAS'!E231</f>
        <v>198742.97</v>
      </c>
      <c r="E227" s="1">
        <v>0</v>
      </c>
      <c r="F227" s="1">
        <v>0</v>
      </c>
      <c r="G227" s="2">
        <f t="shared" si="0"/>
        <v>186395.73514</v>
      </c>
      <c r="H227" s="2">
        <f t="shared" si="1"/>
        <v>7.9999999987194315E-2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127273.95</v>
      </c>
      <c r="D228" s="1">
        <f>'PR-RAS'!E232</f>
        <v>198742.97</v>
      </c>
      <c r="E228" s="1">
        <v>0</v>
      </c>
      <c r="F228" s="1">
        <v>0</v>
      </c>
      <c r="G228" s="2">
        <f t="shared" si="0"/>
        <v>119120.49503000001</v>
      </c>
      <c r="H228" s="2">
        <f t="shared" si="1"/>
        <v>8.000000000174623E-2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300000</v>
      </c>
      <c r="D229" s="1">
        <f>'PR-RAS'!E233</f>
        <v>0</v>
      </c>
      <c r="E229" s="1">
        <v>0</v>
      </c>
      <c r="F229" s="1">
        <v>0</v>
      </c>
      <c r="G229" s="2">
        <f t="shared" si="0"/>
        <v>68400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776940.36</v>
      </c>
      <c r="D232" s="1">
        <f>'PR-RAS'!E236</f>
        <v>789871.04</v>
      </c>
      <c r="E232" s="1">
        <v>0</v>
      </c>
      <c r="F232" s="1">
        <v>0</v>
      </c>
      <c r="G232" s="2">
        <f t="shared" si="0"/>
        <v>544393.64364000002</v>
      </c>
      <c r="H232" s="2">
        <f t="shared" si="1"/>
        <v>0.40000000002328306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593396.81999999995</v>
      </c>
      <c r="D233" s="1">
        <f>'PR-RAS'!E237</f>
        <v>789871.04</v>
      </c>
      <c r="E233" s="1">
        <v>0</v>
      </c>
      <c r="F233" s="1">
        <v>0</v>
      </c>
      <c r="G233" s="2">
        <f t="shared" si="0"/>
        <v>504168.22480000003</v>
      </c>
      <c r="H233" s="2">
        <f t="shared" si="1"/>
        <v>0.22000000008847564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183543.54</v>
      </c>
      <c r="D234" s="1">
        <f>'PR-RAS'!E238</f>
        <v>0</v>
      </c>
      <c r="E234" s="1">
        <v>0</v>
      </c>
      <c r="F234" s="1">
        <v>0</v>
      </c>
      <c r="G234" s="2">
        <f t="shared" si="0"/>
        <v>42765.644820000001</v>
      </c>
      <c r="H234" s="2">
        <f t="shared" si="1"/>
        <v>0.45999999999185093</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61953.84</v>
      </c>
      <c r="D240" s="1">
        <f>'PR-RAS'!E244</f>
        <v>234431.95</v>
      </c>
      <c r="E240" s="1">
        <v>0</v>
      </c>
      <c r="F240" s="1">
        <v>0</v>
      </c>
      <c r="G240" s="2">
        <f t="shared" si="0"/>
        <v>126865.43986</v>
      </c>
      <c r="H240" s="2">
        <f t="shared" si="1"/>
        <v>0.20999999999185093</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61953.84</v>
      </c>
      <c r="D241" s="1">
        <f>'PR-RAS'!E245</f>
        <v>234431.95</v>
      </c>
      <c r="E241" s="1">
        <v>0</v>
      </c>
      <c r="F241" s="1">
        <v>0</v>
      </c>
      <c r="G241" s="2">
        <f t="shared" si="0"/>
        <v>127396.2576</v>
      </c>
      <c r="H241" s="2">
        <f t="shared" si="1"/>
        <v>0.20999999999185093</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1435953.04</v>
      </c>
      <c r="D248" s="1">
        <f>'PR-RAS'!E252</f>
        <v>5857899.3300000001</v>
      </c>
      <c r="E248" s="1">
        <v>0</v>
      </c>
      <c r="F248" s="1">
        <v>0</v>
      </c>
      <c r="G248" s="2">
        <f t="shared" si="0"/>
        <v>3248482.6698999996</v>
      </c>
      <c r="H248" s="2">
        <f t="shared" si="1"/>
        <v>0.37000000011175871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1435953.04</v>
      </c>
      <c r="D255" s="1">
        <f>'PR-RAS'!E259</f>
        <v>5857899.3300000001</v>
      </c>
      <c r="E255" s="1">
        <v>0</v>
      </c>
      <c r="F255" s="1">
        <v>0</v>
      </c>
      <c r="G255" s="2">
        <f t="shared" si="0"/>
        <v>3340544.9317999999</v>
      </c>
      <c r="H255" s="2">
        <f t="shared" si="1"/>
        <v>0.37000000011175871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642407.43000000005</v>
      </c>
      <c r="D256" s="1">
        <f>'PR-RAS'!E260</f>
        <v>4880773.55</v>
      </c>
      <c r="E256" s="1">
        <v>0</v>
      </c>
      <c r="F256" s="1">
        <v>0</v>
      </c>
      <c r="G256" s="2">
        <f t="shared" si="0"/>
        <v>2653008.40515</v>
      </c>
      <c r="H256" s="2">
        <f t="shared" si="1"/>
        <v>0.88000000023748726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793545.61</v>
      </c>
      <c r="D257" s="1">
        <f>'PR-RAS'!E261</f>
        <v>977125.78</v>
      </c>
      <c r="E257" s="1">
        <v>0</v>
      </c>
      <c r="F257" s="1">
        <v>0</v>
      </c>
      <c r="G257" s="2">
        <f t="shared" si="0"/>
        <v>703436.07551999995</v>
      </c>
      <c r="H257" s="2">
        <f t="shared" si="1"/>
        <v>0.60999999998603016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16336997.68</v>
      </c>
      <c r="D259" s="1">
        <f>'PR-RAS'!E263</f>
        <v>16752035.279999999</v>
      </c>
      <c r="E259" s="1">
        <v>0</v>
      </c>
      <c r="F259" s="1">
        <v>0</v>
      </c>
      <c r="G259" s="2">
        <f t="shared" si="0"/>
        <v>12858995.605919998</v>
      </c>
      <c r="H259" s="2">
        <f t="shared" si="1"/>
        <v>0.59999999962747097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9014525.379999999</v>
      </c>
      <c r="D260" s="1">
        <f>'PR-RAS'!E264</f>
        <v>10499687.07</v>
      </c>
      <c r="E260" s="1">
        <v>0</v>
      </c>
      <c r="F260" s="1">
        <v>0</v>
      </c>
      <c r="G260" s="2">
        <f t="shared" si="0"/>
        <v>7773599.9756800001</v>
      </c>
      <c r="H260" s="2">
        <f t="shared" si="1"/>
        <v>0.44999999925494194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9008170.4299999997</v>
      </c>
      <c r="D261" s="1">
        <f>'PR-RAS'!E265</f>
        <v>10460893.060000001</v>
      </c>
      <c r="E261" s="1">
        <v>0</v>
      </c>
      <c r="F261" s="1">
        <v>0</v>
      </c>
      <c r="G261" s="2">
        <f t="shared" si="0"/>
        <v>7781788.7030000007</v>
      </c>
      <c r="H261" s="2">
        <f t="shared" si="1"/>
        <v>0.49000000022351742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6354.95</v>
      </c>
      <c r="D262" s="1">
        <f>'PR-RAS'!E266</f>
        <v>10095.99</v>
      </c>
      <c r="E262" s="1">
        <v>0</v>
      </c>
      <c r="F262" s="1">
        <v>0</v>
      </c>
      <c r="G262" s="2">
        <f t="shared" si="0"/>
        <v>6928.7487300000003</v>
      </c>
      <c r="H262" s="2">
        <f t="shared" si="1"/>
        <v>6.0000000000400178E-2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28698.02</v>
      </c>
      <c r="E263" s="1">
        <v>0</v>
      </c>
      <c r="F263" s="1">
        <v>0</v>
      </c>
      <c r="G263" s="2">
        <f t="shared" si="0"/>
        <v>15037.762480000001</v>
      </c>
      <c r="H263" s="2">
        <f t="shared" si="1"/>
        <v>2.0000000000436557E-2</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31509.06</v>
      </c>
      <c r="D264" s="1">
        <f>'PR-RAS'!E268</f>
        <v>1987.86</v>
      </c>
      <c r="E264" s="1">
        <v>0</v>
      </c>
      <c r="F264" s="1">
        <v>0</v>
      </c>
      <c r="G264" s="2">
        <f t="shared" si="0"/>
        <v>9332.4971399999995</v>
      </c>
      <c r="H264" s="2">
        <f t="shared" si="1"/>
        <v>0.20000000000140972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30000</v>
      </c>
      <c r="D265" s="1">
        <f>'PR-RAS'!E269</f>
        <v>0</v>
      </c>
      <c r="E265" s="1">
        <v>0</v>
      </c>
      <c r="F265" s="1">
        <v>0</v>
      </c>
      <c r="G265" s="2">
        <f t="shared" ref="G265:G521" si="8">(B265/1000)*(C265*1+D265*2)</f>
        <v>7920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1509.06</v>
      </c>
      <c r="D266" s="1">
        <f>'PR-RAS'!E270</f>
        <v>1987.86</v>
      </c>
      <c r="E266" s="1">
        <v>0</v>
      </c>
      <c r="F266" s="1">
        <v>0</v>
      </c>
      <c r="G266" s="2">
        <f t="shared" si="8"/>
        <v>1453.4666999999999</v>
      </c>
      <c r="H266" s="2">
        <f t="shared" si="9"/>
        <v>0.20000000000004547</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30</v>
      </c>
      <c r="D269" s="1">
        <f>'PR-RAS'!E273</f>
        <v>0</v>
      </c>
      <c r="E269" s="1">
        <v>0</v>
      </c>
      <c r="F269" s="1">
        <v>0</v>
      </c>
      <c r="G269" s="2">
        <f t="shared" si="8"/>
        <v>8.0400000000000009</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30</v>
      </c>
      <c r="D274" s="1">
        <f>'PR-RAS'!E278</f>
        <v>0</v>
      </c>
      <c r="E274" s="1">
        <v>0</v>
      </c>
      <c r="F274" s="1">
        <v>0</v>
      </c>
      <c r="G274" s="2">
        <f t="shared" si="8"/>
        <v>8.1900000000000013</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7290933.2400000002</v>
      </c>
      <c r="D275" s="1">
        <f>'PR-RAS'!E279</f>
        <v>6250360.3499999996</v>
      </c>
      <c r="E275" s="1">
        <v>0</v>
      </c>
      <c r="F275" s="1">
        <v>0</v>
      </c>
      <c r="G275" s="2">
        <f t="shared" si="8"/>
        <v>5422913.1795600001</v>
      </c>
      <c r="H275" s="2">
        <f t="shared" si="9"/>
        <v>0.58999999985098839</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7290933.2400000002</v>
      </c>
      <c r="D276" s="1">
        <f>'PR-RAS'!E280</f>
        <v>6250360.3499999996</v>
      </c>
      <c r="E276" s="1">
        <v>0</v>
      </c>
      <c r="F276" s="1">
        <v>0</v>
      </c>
      <c r="G276" s="2">
        <f t="shared" si="8"/>
        <v>5442704.8334999997</v>
      </c>
      <c r="H276" s="2">
        <f t="shared" si="9"/>
        <v>0.58999999985098839</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74514421.609999999</v>
      </c>
      <c r="D285" s="1">
        <f>'PR-RAS'!E289</f>
        <v>90125545.790000007</v>
      </c>
      <c r="E285" s="1">
        <v>0</v>
      </c>
      <c r="F285" s="1">
        <v>0</v>
      </c>
      <c r="G285" s="2">
        <f t="shared" si="8"/>
        <v>72353405.745959997</v>
      </c>
      <c r="H285" s="2">
        <f t="shared" si="9"/>
        <v>0.59999999403953552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27030397.49000001</v>
      </c>
      <c r="D286" s="1">
        <f>'PR-RAS'!E290</f>
        <v>17045796.100000009</v>
      </c>
      <c r="E286" s="1">
        <v>0</v>
      </c>
      <c r="F286" s="1">
        <v>0</v>
      </c>
      <c r="G286" s="2">
        <f t="shared" si="8"/>
        <v>17419767.061650008</v>
      </c>
      <c r="H286" s="2">
        <f t="shared" si="9"/>
        <v>0.59000001847743988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4106053.7500000005</v>
      </c>
      <c r="D288" s="1">
        <f>'PR-RAS'!E292</f>
        <v>6529530.1399999997</v>
      </c>
      <c r="E288" s="1">
        <v>0</v>
      </c>
      <c r="F288" s="1">
        <v>0</v>
      </c>
      <c r="G288" s="2">
        <f t="shared" si="8"/>
        <v>4926387.7266100002</v>
      </c>
      <c r="H288" s="2">
        <f t="shared" si="9"/>
        <v>0.38999999919906259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8047963.0300000003</v>
      </c>
      <c r="D290" s="1">
        <f>'PR-RAS'!E294</f>
        <v>7470320.1799999997</v>
      </c>
      <c r="E290" s="1">
        <v>0</v>
      </c>
      <c r="F290" s="1">
        <v>0</v>
      </c>
      <c r="G290" s="2">
        <f t="shared" si="8"/>
        <v>6643706.37971</v>
      </c>
      <c r="H290" s="2">
        <f t="shared" si="9"/>
        <v>0.2099999999627471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117171.74</v>
      </c>
      <c r="D291" s="1">
        <f>'PR-RAS'!E295</f>
        <v>133012.56</v>
      </c>
      <c r="E291" s="1">
        <v>0</v>
      </c>
      <c r="F291" s="1">
        <v>0</v>
      </c>
      <c r="G291" s="2">
        <f t="shared" si="8"/>
        <v>111127.08939999998</v>
      </c>
      <c r="H291" s="2">
        <f t="shared" si="9"/>
        <v>0.69999999999708962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1639878.88</v>
      </c>
      <c r="D293" s="1">
        <f>'PR-RAS'!E298</f>
        <v>767783.9</v>
      </c>
      <c r="E293" s="1">
        <v>0</v>
      </c>
      <c r="F293" s="1">
        <v>0</v>
      </c>
      <c r="G293" s="2">
        <f t="shared" si="8"/>
        <v>927230.43055999989</v>
      </c>
      <c r="H293" s="2">
        <f t="shared" si="9"/>
        <v>0.22000000008847564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766598.08</v>
      </c>
      <c r="D294" s="1">
        <f>'PR-RAS'!E299</f>
        <v>335177.06</v>
      </c>
      <c r="E294" s="1">
        <v>0</v>
      </c>
      <c r="F294" s="1">
        <v>0</v>
      </c>
      <c r="G294" s="2">
        <f t="shared" si="8"/>
        <v>421026.99459999998</v>
      </c>
      <c r="H294" s="2">
        <f t="shared" si="9"/>
        <v>0.13999999995576218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766598.08</v>
      </c>
      <c r="D295" s="1">
        <f>'PR-RAS'!E300</f>
        <v>335177.06</v>
      </c>
      <c r="E295" s="1">
        <v>0</v>
      </c>
      <c r="F295" s="1">
        <v>0</v>
      </c>
      <c r="G295" s="2">
        <f t="shared" si="8"/>
        <v>422463.94679999998</v>
      </c>
      <c r="H295" s="2">
        <f t="shared" si="9"/>
        <v>0.13999999995576218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766598.08</v>
      </c>
      <c r="D296" s="1">
        <f>'PR-RAS'!E301</f>
        <v>335177.06</v>
      </c>
      <c r="E296" s="1">
        <v>0</v>
      </c>
      <c r="F296" s="1">
        <v>0</v>
      </c>
      <c r="G296" s="2">
        <f t="shared" si="8"/>
        <v>423900.89899999998</v>
      </c>
      <c r="H296" s="2">
        <f t="shared" si="9"/>
        <v>0.13999999995576218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873280.79999999993</v>
      </c>
      <c r="D306" s="1">
        <f>'PR-RAS'!E311</f>
        <v>432606.84</v>
      </c>
      <c r="E306" s="1">
        <v>0</v>
      </c>
      <c r="F306" s="1">
        <v>0</v>
      </c>
      <c r="G306" s="2">
        <f t="shared" si="8"/>
        <v>530240.81640000001</v>
      </c>
      <c r="H306" s="2">
        <f t="shared" si="9"/>
        <v>0.36000000004423782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860553.42999999993</v>
      </c>
      <c r="D307" s="1">
        <f>'PR-RAS'!E312</f>
        <v>432606.84</v>
      </c>
      <c r="E307" s="1">
        <v>0</v>
      </c>
      <c r="F307" s="1">
        <v>0</v>
      </c>
      <c r="G307" s="2">
        <f t="shared" si="8"/>
        <v>528084.73566000001</v>
      </c>
      <c r="H307" s="2">
        <f t="shared" si="9"/>
        <v>0.58999999990919605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483751.67</v>
      </c>
      <c r="D308" s="1">
        <f>'PR-RAS'!E313</f>
        <v>67874.22</v>
      </c>
      <c r="E308" s="1">
        <v>0</v>
      </c>
      <c r="F308" s="1">
        <v>0</v>
      </c>
      <c r="G308" s="2">
        <f t="shared" si="8"/>
        <v>190186.53376999998</v>
      </c>
      <c r="H308" s="2">
        <f t="shared" si="9"/>
        <v>0.5500000000174623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331165.98</v>
      </c>
      <c r="D309" s="1">
        <f>'PR-RAS'!E314</f>
        <v>328371.32</v>
      </c>
      <c r="E309" s="1">
        <v>0</v>
      </c>
      <c r="F309" s="1">
        <v>0</v>
      </c>
      <c r="G309" s="2">
        <f t="shared" si="8"/>
        <v>304275.85495999997</v>
      </c>
      <c r="H309" s="2">
        <f t="shared" si="9"/>
        <v>0.34000000002561137</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45635.78</v>
      </c>
      <c r="D311" s="1">
        <f>'PR-RAS'!E316</f>
        <v>36361.300000000003</v>
      </c>
      <c r="E311" s="1">
        <v>0</v>
      </c>
      <c r="F311" s="1">
        <v>0</v>
      </c>
      <c r="G311" s="2">
        <f t="shared" si="8"/>
        <v>36691.097800000003</v>
      </c>
      <c r="H311" s="2">
        <f t="shared" si="9"/>
        <v>0.52000000000407454</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12727.37</v>
      </c>
      <c r="D321" s="1">
        <f>'PR-RAS'!E326</f>
        <v>0</v>
      </c>
      <c r="E321" s="1">
        <v>0</v>
      </c>
      <c r="F321" s="1">
        <v>0</v>
      </c>
      <c r="G321" s="2">
        <f t="shared" si="8"/>
        <v>4072.7584000000002</v>
      </c>
      <c r="H321" s="2">
        <f t="shared" si="9"/>
        <v>0.37000000000080036</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12727.37</v>
      </c>
      <c r="D322" s="1">
        <f>'PR-RAS'!E327</f>
        <v>0</v>
      </c>
      <c r="E322" s="1">
        <v>0</v>
      </c>
      <c r="F322" s="1">
        <v>0</v>
      </c>
      <c r="G322" s="2">
        <f t="shared" si="8"/>
        <v>4085.4857700000002</v>
      </c>
      <c r="H322" s="2">
        <f t="shared" si="9"/>
        <v>0.37000000000080036</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19178396.539999999</v>
      </c>
      <c r="D345" s="1">
        <f>'PR-RAS'!E350</f>
        <v>13051168.209999999</v>
      </c>
      <c r="E345" s="1">
        <v>0</v>
      </c>
      <c r="F345" s="1">
        <v>0</v>
      </c>
      <c r="G345" s="2">
        <f t="shared" si="8"/>
        <v>15576572.138239997</v>
      </c>
      <c r="H345" s="2">
        <f t="shared" si="9"/>
        <v>0.66999999992549419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2023699.05</v>
      </c>
      <c r="D346" s="1">
        <f>'PR-RAS'!E351</f>
        <v>4823650.9000000004</v>
      </c>
      <c r="E346" s="1">
        <v>0</v>
      </c>
      <c r="F346" s="1">
        <v>0</v>
      </c>
      <c r="G346" s="2">
        <f t="shared" si="8"/>
        <v>4026495.2932500001</v>
      </c>
      <c r="H346" s="2">
        <f t="shared" si="9"/>
        <v>0.1499999996740371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1613584.58</v>
      </c>
      <c r="D347" s="1">
        <f>'PR-RAS'!E352</f>
        <v>3805424.72</v>
      </c>
      <c r="E347" s="1">
        <v>0</v>
      </c>
      <c r="F347" s="1">
        <v>0</v>
      </c>
      <c r="G347" s="2">
        <f t="shared" si="8"/>
        <v>3191654.1709199995</v>
      </c>
      <c r="H347" s="2">
        <f t="shared" si="9"/>
        <v>0.69999999972060323</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1613584.58</v>
      </c>
      <c r="D348" s="1">
        <f>'PR-RAS'!E353</f>
        <v>3805424.72</v>
      </c>
      <c r="E348" s="1">
        <v>0</v>
      </c>
      <c r="F348" s="1">
        <v>0</v>
      </c>
      <c r="G348" s="2">
        <f t="shared" si="8"/>
        <v>3200878.6049399995</v>
      </c>
      <c r="H348" s="2">
        <f t="shared" si="9"/>
        <v>0.69999999972060323</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410114.47</v>
      </c>
      <c r="D351" s="1">
        <f>'PR-RAS'!E356</f>
        <v>1018226.18</v>
      </c>
      <c r="E351" s="1">
        <v>0</v>
      </c>
      <c r="F351" s="1">
        <v>0</v>
      </c>
      <c r="G351" s="2">
        <f t="shared" si="8"/>
        <v>856298.39049999998</v>
      </c>
      <c r="H351" s="2">
        <f t="shared" si="9"/>
        <v>0.65000000002328306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1294.05</v>
      </c>
      <c r="D354" s="1">
        <f>'PR-RAS'!E359</f>
        <v>0</v>
      </c>
      <c r="E354" s="1">
        <v>0</v>
      </c>
      <c r="F354" s="1">
        <v>0</v>
      </c>
      <c r="G354" s="2">
        <f t="shared" si="8"/>
        <v>456.79964999999999</v>
      </c>
      <c r="H354" s="2">
        <f t="shared" si="9"/>
        <v>4.9999999999954525E-2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255911.29</v>
      </c>
      <c r="E355" s="1">
        <v>0</v>
      </c>
      <c r="F355" s="1">
        <v>0</v>
      </c>
      <c r="G355" s="2">
        <f t="shared" si="8"/>
        <v>181185.19331999999</v>
      </c>
      <c r="H355" s="2">
        <f t="shared" si="9"/>
        <v>0.29000000000814907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408820.42</v>
      </c>
      <c r="D357" s="1">
        <f>'PR-RAS'!E362</f>
        <v>762314.89</v>
      </c>
      <c r="E357" s="1">
        <v>0</v>
      </c>
      <c r="F357" s="1">
        <v>0</v>
      </c>
      <c r="G357" s="2">
        <f t="shared" si="8"/>
        <v>688308.27119999996</v>
      </c>
      <c r="H357" s="2">
        <f t="shared" si="9"/>
        <v>0.52999999996973202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15694425.700000001</v>
      </c>
      <c r="D358" s="1">
        <f>'PR-RAS'!E363</f>
        <v>7734362.4099999992</v>
      </c>
      <c r="E358" s="1">
        <v>0</v>
      </c>
      <c r="F358" s="1">
        <v>0</v>
      </c>
      <c r="G358" s="2">
        <f t="shared" si="8"/>
        <v>11125244.735639999</v>
      </c>
      <c r="H358" s="2">
        <f t="shared" si="9"/>
        <v>0.70999999810010195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13336115.310000001</v>
      </c>
      <c r="D359" s="1">
        <f>'PR-RAS'!E364</f>
        <v>6492501.5899999999</v>
      </c>
      <c r="E359" s="1">
        <v>0</v>
      </c>
      <c r="F359" s="1">
        <v>0</v>
      </c>
      <c r="G359" s="2">
        <f t="shared" si="8"/>
        <v>9422960.4194200002</v>
      </c>
      <c r="H359" s="2">
        <f t="shared" si="9"/>
        <v>0.72000000067055225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643881.77</v>
      </c>
      <c r="D360" s="1">
        <f>'PR-RAS'!E365</f>
        <v>550600</v>
      </c>
      <c r="E360" s="1">
        <v>0</v>
      </c>
      <c r="F360" s="1">
        <v>0</v>
      </c>
      <c r="G360" s="2">
        <f t="shared" si="8"/>
        <v>626484.35543</v>
      </c>
      <c r="H360" s="2">
        <f t="shared" si="9"/>
        <v>0.22999999998137355</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19600.48</v>
      </c>
      <c r="D361" s="1">
        <f>'PR-RAS'!E366</f>
        <v>333095.69</v>
      </c>
      <c r="E361" s="1">
        <v>0</v>
      </c>
      <c r="F361" s="1">
        <v>0</v>
      </c>
      <c r="G361" s="2">
        <f t="shared" si="8"/>
        <v>246885.06959999999</v>
      </c>
      <c r="H361" s="2">
        <f t="shared" si="9"/>
        <v>0.78999999999723514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1719991.48</v>
      </c>
      <c r="D362" s="1">
        <f>'PR-RAS'!E367</f>
        <v>2004939.28</v>
      </c>
      <c r="E362" s="1">
        <v>0</v>
      </c>
      <c r="F362" s="1">
        <v>0</v>
      </c>
      <c r="G362" s="2">
        <f t="shared" si="8"/>
        <v>2068483.0844399999</v>
      </c>
      <c r="H362" s="2">
        <f t="shared" si="9"/>
        <v>0.76000000000931323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10952641.58</v>
      </c>
      <c r="D363" s="1">
        <f>'PR-RAS'!E368</f>
        <v>3603866.62</v>
      </c>
      <c r="E363" s="1">
        <v>0</v>
      </c>
      <c r="F363" s="1">
        <v>0</v>
      </c>
      <c r="G363" s="2">
        <f t="shared" si="8"/>
        <v>6574055.6848400002</v>
      </c>
      <c r="H363" s="2">
        <f t="shared" si="9"/>
        <v>0.79999999981373549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1865763</v>
      </c>
      <c r="D364" s="1">
        <f>'PR-RAS'!E369</f>
        <v>657696.52</v>
      </c>
      <c r="E364" s="1">
        <v>0</v>
      </c>
      <c r="F364" s="1">
        <v>0</v>
      </c>
      <c r="G364" s="2">
        <f t="shared" si="8"/>
        <v>1154759.64252</v>
      </c>
      <c r="H364" s="2">
        <f t="shared" si="9"/>
        <v>0.47999999998137355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245339.51999999999</v>
      </c>
      <c r="D365" s="1">
        <f>'PR-RAS'!E370</f>
        <v>286987.13</v>
      </c>
      <c r="E365" s="1">
        <v>0</v>
      </c>
      <c r="F365" s="1">
        <v>0</v>
      </c>
      <c r="G365" s="2">
        <f t="shared" si="8"/>
        <v>298230.21591999999</v>
      </c>
      <c r="H365" s="2">
        <f t="shared" si="9"/>
        <v>0.61000000001513399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851698.71</v>
      </c>
      <c r="D366" s="1">
        <f>'PR-RAS'!E371</f>
        <v>16170.57</v>
      </c>
      <c r="E366" s="1">
        <v>0</v>
      </c>
      <c r="F366" s="1">
        <v>0</v>
      </c>
      <c r="G366" s="2">
        <f t="shared" si="8"/>
        <v>322674.54524999997</v>
      </c>
      <c r="H366" s="2">
        <f t="shared" si="9"/>
        <v>0.72000000003754394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113571.1</v>
      </c>
      <c r="D367" s="1">
        <f>'PR-RAS'!E372</f>
        <v>117944.23</v>
      </c>
      <c r="E367" s="1">
        <v>0</v>
      </c>
      <c r="F367" s="1">
        <v>0</v>
      </c>
      <c r="G367" s="2">
        <f t="shared" si="8"/>
        <v>127902.19895999999</v>
      </c>
      <c r="H367" s="2">
        <f t="shared" si="9"/>
        <v>0.33000000000174623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4804.76</v>
      </c>
      <c r="E368" s="1">
        <v>0</v>
      </c>
      <c r="F368" s="1">
        <v>0</v>
      </c>
      <c r="G368" s="2">
        <f t="shared" si="8"/>
        <v>3526.6938399999999</v>
      </c>
      <c r="H368" s="2">
        <f t="shared" si="9"/>
        <v>0.23999999999978172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5768.39</v>
      </c>
      <c r="D369" s="1">
        <f>'PR-RAS'!E374</f>
        <v>2851.85</v>
      </c>
      <c r="E369" s="1">
        <v>0</v>
      </c>
      <c r="F369" s="1">
        <v>0</v>
      </c>
      <c r="G369" s="2">
        <f t="shared" si="8"/>
        <v>4221.72912</v>
      </c>
      <c r="H369" s="2">
        <f t="shared" si="9"/>
        <v>0.54000000000041837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122082.64</v>
      </c>
      <c r="D370" s="1">
        <f>'PR-RAS'!E375</f>
        <v>70660.77</v>
      </c>
      <c r="E370" s="1">
        <v>0</v>
      </c>
      <c r="F370" s="1">
        <v>0</v>
      </c>
      <c r="G370" s="2">
        <f t="shared" si="8"/>
        <v>97196.142419999989</v>
      </c>
      <c r="H370" s="2">
        <f t="shared" si="9"/>
        <v>0.58999999999650754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527302.64</v>
      </c>
      <c r="D371" s="1">
        <f>'PR-RAS'!E376</f>
        <v>158277.21</v>
      </c>
      <c r="E371" s="1">
        <v>0</v>
      </c>
      <c r="F371" s="1">
        <v>0</v>
      </c>
      <c r="G371" s="2">
        <f t="shared" si="8"/>
        <v>312227.11220000003</v>
      </c>
      <c r="H371" s="2">
        <f t="shared" si="9"/>
        <v>0.56999999997788109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107104.49</v>
      </c>
      <c r="D373" s="1">
        <f>'PR-RAS'!E378</f>
        <v>106804.05</v>
      </c>
      <c r="E373" s="1">
        <v>0</v>
      </c>
      <c r="F373" s="1">
        <v>0</v>
      </c>
      <c r="G373" s="2">
        <f t="shared" si="8"/>
        <v>119305.08348000002</v>
      </c>
      <c r="H373" s="2">
        <f t="shared" si="9"/>
        <v>0.54000000000814907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107104.49</v>
      </c>
      <c r="D374" s="1">
        <f>'PR-RAS'!E379</f>
        <v>106804.05</v>
      </c>
      <c r="E374" s="1">
        <v>0</v>
      </c>
      <c r="F374" s="1">
        <v>0</v>
      </c>
      <c r="G374" s="2">
        <f t="shared" si="8"/>
        <v>119625.79607000001</v>
      </c>
      <c r="H374" s="2">
        <f t="shared" si="9"/>
        <v>0.54000000000814907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362239.25</v>
      </c>
      <c r="D378" s="1">
        <f>'PR-RAS'!E383</f>
        <v>417910.87</v>
      </c>
      <c r="E378" s="1">
        <v>0</v>
      </c>
      <c r="F378" s="1">
        <v>0</v>
      </c>
      <c r="G378" s="2">
        <f t="shared" si="8"/>
        <v>451668.99323000002</v>
      </c>
      <c r="H378" s="2">
        <f t="shared" si="9"/>
        <v>0.38000000000465661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316337.18</v>
      </c>
      <c r="D379" s="1">
        <f>'PR-RAS'!E384</f>
        <v>417910.87</v>
      </c>
      <c r="E379" s="1">
        <v>0</v>
      </c>
      <c r="F379" s="1">
        <v>0</v>
      </c>
      <c r="G379" s="2">
        <f t="shared" si="8"/>
        <v>435516.07175999996</v>
      </c>
      <c r="H379" s="2">
        <f t="shared" si="9"/>
        <v>0.30999999999767169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45902.07</v>
      </c>
      <c r="D380" s="1">
        <f>'PR-RAS'!E385</f>
        <v>0</v>
      </c>
      <c r="E380" s="1">
        <v>0</v>
      </c>
      <c r="F380" s="1">
        <v>0</v>
      </c>
      <c r="G380" s="2">
        <f t="shared" si="8"/>
        <v>17396.884529999999</v>
      </c>
      <c r="H380" s="2">
        <f t="shared" si="9"/>
        <v>6.9999999999708962E-2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23203.65</v>
      </c>
      <c r="D386" s="1">
        <f>'PR-RAS'!E391</f>
        <v>59449.380000000005</v>
      </c>
      <c r="E386" s="1">
        <v>0</v>
      </c>
      <c r="F386" s="1">
        <v>0</v>
      </c>
      <c r="G386" s="2">
        <f t="shared" si="8"/>
        <v>54709.42785</v>
      </c>
      <c r="H386" s="2">
        <f t="shared" si="9"/>
        <v>0.73000000000320142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250</v>
      </c>
      <c r="D388" s="1">
        <f>'PR-RAS'!E393</f>
        <v>0</v>
      </c>
      <c r="E388" s="1">
        <v>0</v>
      </c>
      <c r="F388" s="1">
        <v>0</v>
      </c>
      <c r="G388" s="2">
        <f t="shared" si="8"/>
        <v>96.75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22953.65</v>
      </c>
      <c r="D389" s="1">
        <f>'PR-RAS'!E394</f>
        <v>20539.88</v>
      </c>
      <c r="E389" s="1">
        <v>0</v>
      </c>
      <c r="F389" s="1">
        <v>0</v>
      </c>
      <c r="G389" s="2">
        <f t="shared" si="8"/>
        <v>24844.963080000001</v>
      </c>
      <c r="H389" s="2">
        <f t="shared" si="9"/>
        <v>0.46999999999752617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38909.5</v>
      </c>
      <c r="E390" s="1">
        <v>0</v>
      </c>
      <c r="F390" s="1">
        <v>0</v>
      </c>
      <c r="G390" s="2">
        <f t="shared" si="8"/>
        <v>30271.591</v>
      </c>
      <c r="H390" s="2">
        <f t="shared" si="9"/>
        <v>0.5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1460271.79</v>
      </c>
      <c r="D397" s="1">
        <f>'PR-RAS'!E402</f>
        <v>493154.9</v>
      </c>
      <c r="E397" s="1">
        <v>0</v>
      </c>
      <c r="F397" s="1">
        <v>0</v>
      </c>
      <c r="G397" s="2">
        <f t="shared" si="8"/>
        <v>968846.30963999999</v>
      </c>
      <c r="H397" s="2">
        <f t="shared" si="9"/>
        <v>0.30999999993946403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1458643.04</v>
      </c>
      <c r="D398" s="1">
        <f>'PR-RAS'!E403</f>
        <v>369625.84</v>
      </c>
      <c r="E398" s="1">
        <v>0</v>
      </c>
      <c r="F398" s="1">
        <v>0</v>
      </c>
      <c r="G398" s="2">
        <f t="shared" si="8"/>
        <v>872564.20384000009</v>
      </c>
      <c r="H398" s="2">
        <f t="shared" si="9"/>
        <v>0.20000000001164153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1628.75</v>
      </c>
      <c r="D399" s="1">
        <f>'PR-RAS'!E404</f>
        <v>123529.06</v>
      </c>
      <c r="E399" s="1">
        <v>0</v>
      </c>
      <c r="F399" s="1">
        <v>0</v>
      </c>
      <c r="G399" s="2">
        <f t="shared" si="8"/>
        <v>98977.374259999997</v>
      </c>
      <c r="H399" s="2">
        <f t="shared" si="9"/>
        <v>0.30999999999767169</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17538517.66</v>
      </c>
      <c r="D403" s="1">
        <f>'PR-RAS'!E408</f>
        <v>12283384.309999999</v>
      </c>
      <c r="E403" s="1">
        <v>0</v>
      </c>
      <c r="F403" s="1">
        <v>0</v>
      </c>
      <c r="G403" s="2">
        <f t="shared" si="8"/>
        <v>16926325.084560003</v>
      </c>
      <c r="H403" s="2">
        <f t="shared" si="9"/>
        <v>0.64999999850988388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3294841.9600000004</v>
      </c>
      <c r="E404" s="1">
        <v>0</v>
      </c>
      <c r="F404" s="1">
        <v>0</v>
      </c>
      <c r="G404" s="2">
        <f t="shared" si="8"/>
        <v>2655642.6197600006</v>
      </c>
      <c r="H404" s="2">
        <f t="shared" si="9"/>
        <v>3.9999999571591616E-2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9481122.6300000008</v>
      </c>
      <c r="D405" s="1">
        <f>'PR-RAS'!E410</f>
        <v>0</v>
      </c>
      <c r="E405" s="1">
        <v>0</v>
      </c>
      <c r="F405" s="1">
        <v>0</v>
      </c>
      <c r="G405" s="2">
        <f t="shared" si="8"/>
        <v>3830373.5425200006</v>
      </c>
      <c r="H405" s="2">
        <f t="shared" si="9"/>
        <v>0.36999999918043613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2577121.4900000002</v>
      </c>
      <c r="D406" s="1">
        <f>'PR-RAS'!E411</f>
        <v>2248041.12</v>
      </c>
      <c r="E406" s="1">
        <v>0</v>
      </c>
      <c r="F406" s="1">
        <v>0</v>
      </c>
      <c r="G406" s="2">
        <f t="shared" si="8"/>
        <v>2864647.5106500005</v>
      </c>
      <c r="H406" s="2">
        <f t="shared" si="9"/>
        <v>0.61000000033527613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103184697.98</v>
      </c>
      <c r="D407" s="1">
        <f>'PR-RAS'!E412</f>
        <v>107939125.79000002</v>
      </c>
      <c r="E407" s="1">
        <v>0</v>
      </c>
      <c r="F407" s="1">
        <v>0</v>
      </c>
      <c r="G407" s="2">
        <f t="shared" si="8"/>
        <v>129539557.52136004</v>
      </c>
      <c r="H407" s="2">
        <f t="shared" si="9"/>
        <v>0.22999997437000275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93692818.150000006</v>
      </c>
      <c r="D408" s="1">
        <f>'PR-RAS'!E413</f>
        <v>103176714</v>
      </c>
      <c r="E408" s="1">
        <v>0</v>
      </c>
      <c r="F408" s="1">
        <v>0</v>
      </c>
      <c r="G408" s="2">
        <f t="shared" si="8"/>
        <v>122118822.18304998</v>
      </c>
      <c r="H408" s="2">
        <f t="shared" si="9"/>
        <v>0.15000000596046448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9491879.8299999982</v>
      </c>
      <c r="D409" s="1">
        <f>'PR-RAS'!E414</f>
        <v>4762411.7900000215</v>
      </c>
      <c r="E409" s="1">
        <v>0</v>
      </c>
      <c r="F409" s="1">
        <v>0</v>
      </c>
      <c r="G409" s="2">
        <f t="shared" si="8"/>
        <v>7758814.9912800165</v>
      </c>
      <c r="H409" s="2">
        <f t="shared" si="9"/>
        <v>0.37999998033046722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9824372.0999999996</v>
      </c>
      <c r="E411" s="1">
        <v>0</v>
      </c>
      <c r="F411" s="1">
        <v>0</v>
      </c>
      <c r="G411" s="2">
        <f t="shared" si="8"/>
        <v>8055985.1219999995</v>
      </c>
      <c r="H411" s="2">
        <f t="shared" si="9"/>
        <v>9.999999962747097E-2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5375068.8800000008</v>
      </c>
      <c r="D412" s="1">
        <f>'PR-RAS'!E417</f>
        <v>0</v>
      </c>
      <c r="E412" s="1">
        <v>0</v>
      </c>
      <c r="F412" s="1">
        <v>0</v>
      </c>
      <c r="G412" s="2">
        <f t="shared" si="8"/>
        <v>2209153.3096800004</v>
      </c>
      <c r="H412" s="2">
        <f t="shared" si="9"/>
        <v>0.11999999918043613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10625084.52</v>
      </c>
      <c r="D413" s="1">
        <f>'PR-RAS'!E418</f>
        <v>9718361.3000000007</v>
      </c>
      <c r="E413" s="1">
        <v>0</v>
      </c>
      <c r="F413" s="1">
        <v>0</v>
      </c>
      <c r="G413" s="2">
        <f t="shared" si="8"/>
        <v>12385464.533439999</v>
      </c>
      <c r="H413" s="2">
        <f t="shared" si="9"/>
        <v>0.7800000011920929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7034384.0800000001</v>
      </c>
      <c r="D414" s="1">
        <f>'PR-RAS'!E420</f>
        <v>5908536.7999999998</v>
      </c>
      <c r="E414" s="1">
        <v>0</v>
      </c>
      <c r="F414" s="1">
        <v>0</v>
      </c>
      <c r="G414" s="2">
        <f t="shared" si="8"/>
        <v>7785652.0218399996</v>
      </c>
      <c r="H414" s="2">
        <f t="shared" si="9"/>
        <v>0.28000000026077032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14931.69</v>
      </c>
      <c r="D415" s="1">
        <f>'PR-RAS'!E421</f>
        <v>14427.47</v>
      </c>
      <c r="E415" s="1">
        <v>0</v>
      </c>
      <c r="F415" s="1">
        <v>0</v>
      </c>
      <c r="G415" s="2">
        <f t="shared" si="8"/>
        <v>18127.664819999998</v>
      </c>
      <c r="H415" s="2">
        <f t="shared" si="9"/>
        <v>0.77999999999883585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14931.69</v>
      </c>
      <c r="D421" s="1">
        <f>'PR-RAS'!E427</f>
        <v>14427.47</v>
      </c>
      <c r="E421" s="1">
        <v>0</v>
      </c>
      <c r="F421" s="1">
        <v>0</v>
      </c>
      <c r="G421" s="2">
        <f t="shared" si="8"/>
        <v>18390.384599999998</v>
      </c>
      <c r="H421" s="2">
        <f t="shared" si="9"/>
        <v>0.77999999999883585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14931.69</v>
      </c>
      <c r="D422" s="1">
        <f>'PR-RAS'!E428</f>
        <v>14427.47</v>
      </c>
      <c r="E422" s="1">
        <v>0</v>
      </c>
      <c r="F422" s="1">
        <v>0</v>
      </c>
      <c r="G422" s="2">
        <f t="shared" si="8"/>
        <v>18434.17123</v>
      </c>
      <c r="H422" s="2">
        <f t="shared" si="9"/>
        <v>0.77999999999883585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7019452.3899999997</v>
      </c>
      <c r="D478" s="1">
        <f>'PR-RAS'!E484</f>
        <v>5894109.3300000001</v>
      </c>
      <c r="E478" s="1">
        <v>0</v>
      </c>
      <c r="F478" s="1">
        <v>0</v>
      </c>
      <c r="G478" s="2">
        <f t="shared" si="8"/>
        <v>8971259.0908499993</v>
      </c>
      <c r="H478" s="2">
        <f t="shared" si="9"/>
        <v>0.71999999973922968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7019452.3899999997</v>
      </c>
      <c r="D489" s="1">
        <f>'PR-RAS'!E495</f>
        <v>5894109.3300000001</v>
      </c>
      <c r="E489" s="1">
        <v>0</v>
      </c>
      <c r="F489" s="1">
        <v>0</v>
      </c>
      <c r="G489" s="2">
        <f t="shared" si="8"/>
        <v>9178143.4724000003</v>
      </c>
      <c r="H489" s="2">
        <f t="shared" si="9"/>
        <v>0.71999999973922968</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7019452.3899999997</v>
      </c>
      <c r="D490" s="1">
        <f>'PR-RAS'!E496</f>
        <v>5894109.3300000001</v>
      </c>
      <c r="E490" s="1">
        <v>0</v>
      </c>
      <c r="F490" s="1">
        <v>0</v>
      </c>
      <c r="G490" s="2">
        <f t="shared" si="8"/>
        <v>9196951.1434499994</v>
      </c>
      <c r="H490" s="2">
        <f t="shared" si="9"/>
        <v>0.71999999973922968</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2601201.0700000003</v>
      </c>
      <c r="D522" s="1">
        <f>'PR-RAS'!E528</f>
        <v>2496842.58</v>
      </c>
      <c r="E522" s="1">
        <v>0</v>
      </c>
      <c r="F522" s="1">
        <v>0</v>
      </c>
      <c r="G522" s="2">
        <f t="shared" ref="G522:G809" si="10">(B522/1000)*(C522*1+D522*2)</f>
        <v>3956935.7258300004</v>
      </c>
      <c r="H522" s="2">
        <f t="shared" ref="H522:H809" si="11">ABS(C522-ROUND(C522,0))+ABS(D522-ROUND(D522,0))</f>
        <v>0.49000000022351742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405139.26</v>
      </c>
      <c r="D523" s="1">
        <f>'PR-RAS'!E529</f>
        <v>506000.42</v>
      </c>
      <c r="E523" s="1">
        <v>0</v>
      </c>
      <c r="F523" s="1">
        <v>0</v>
      </c>
      <c r="G523" s="2">
        <f t="shared" si="10"/>
        <v>739747.13220000011</v>
      </c>
      <c r="H523" s="2">
        <f t="shared" si="11"/>
        <v>0.67999999999301508</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405139.26</v>
      </c>
      <c r="D529" s="1">
        <f>'PR-RAS'!E535</f>
        <v>506000.42</v>
      </c>
      <c r="E529" s="1">
        <v>0</v>
      </c>
      <c r="F529" s="1">
        <v>0</v>
      </c>
      <c r="G529" s="2">
        <f t="shared" si="10"/>
        <v>748249.97280000011</v>
      </c>
      <c r="H529" s="2">
        <f t="shared" si="11"/>
        <v>0.67999999999301508</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405139.26</v>
      </c>
      <c r="D530" s="1">
        <f>'PR-RAS'!E536</f>
        <v>506000.42</v>
      </c>
      <c r="E530" s="1">
        <v>0</v>
      </c>
      <c r="F530" s="1">
        <v>0</v>
      </c>
      <c r="G530" s="2">
        <f t="shared" si="10"/>
        <v>749667.11290000007</v>
      </c>
      <c r="H530" s="2">
        <f t="shared" si="11"/>
        <v>0.67999999999301508</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2196061.81</v>
      </c>
      <c r="D587" s="1">
        <f>'PR-RAS'!E593</f>
        <v>1990842.16</v>
      </c>
      <c r="E587" s="1">
        <v>0</v>
      </c>
      <c r="F587" s="1">
        <v>0</v>
      </c>
      <c r="G587" s="2">
        <f t="shared" si="10"/>
        <v>3620159.2321799998</v>
      </c>
      <c r="H587" s="2">
        <f t="shared" si="11"/>
        <v>0.34999999986030161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1064552.73</v>
      </c>
      <c r="D599" s="1">
        <f>'PR-RAS'!E605</f>
        <v>1990842.16</v>
      </c>
      <c r="E599" s="1">
        <v>0</v>
      </c>
      <c r="F599" s="1">
        <v>0</v>
      </c>
      <c r="G599" s="2">
        <f t="shared" si="10"/>
        <v>3017649.7558999998</v>
      </c>
      <c r="H599" s="2">
        <f t="shared" si="11"/>
        <v>0.42999999993480742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1064552.73</v>
      </c>
      <c r="D600" s="1">
        <f>'PR-RAS'!E606</f>
        <v>1990842.16</v>
      </c>
      <c r="E600" s="1">
        <v>0</v>
      </c>
      <c r="F600" s="1">
        <v>0</v>
      </c>
      <c r="G600" s="2">
        <f t="shared" si="10"/>
        <v>3022695.9929499999</v>
      </c>
      <c r="H600" s="2">
        <f t="shared" si="11"/>
        <v>0.42999999993480742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1131509.08</v>
      </c>
      <c r="D611" s="1">
        <f>'PR-RAS'!E617</f>
        <v>0</v>
      </c>
      <c r="E611" s="1">
        <v>0</v>
      </c>
      <c r="F611" s="1">
        <v>0</v>
      </c>
      <c r="G611" s="2">
        <f t="shared" si="10"/>
        <v>690220.53879999998</v>
      </c>
      <c r="H611" s="2">
        <f t="shared" si="11"/>
        <v>8.0000000074505806E-2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1131509.08</v>
      </c>
      <c r="D612" s="1">
        <f>'PR-RAS'!E618</f>
        <v>0</v>
      </c>
      <c r="E612" s="1">
        <v>0</v>
      </c>
      <c r="F612" s="1">
        <v>0</v>
      </c>
      <c r="G612" s="2">
        <f t="shared" si="10"/>
        <v>691352.04788000009</v>
      </c>
      <c r="H612" s="2">
        <f t="shared" si="11"/>
        <v>8.0000000074505806E-2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4433183.01</v>
      </c>
      <c r="D629" s="1">
        <f>'PR-RAS'!E635</f>
        <v>3411694.2199999997</v>
      </c>
      <c r="E629" s="1">
        <v>0</v>
      </c>
      <c r="F629" s="1">
        <v>0</v>
      </c>
      <c r="G629" s="2">
        <f t="shared" si="10"/>
        <v>7069126.8706</v>
      </c>
      <c r="H629" s="2">
        <f t="shared" si="11"/>
        <v>0.22999999951571226</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1437944.03</v>
      </c>
      <c r="D631" s="1">
        <f>'PR-RAS'!E637</f>
        <v>147566.21</v>
      </c>
      <c r="E631" s="1">
        <v>0</v>
      </c>
      <c r="F631" s="1">
        <v>0</v>
      </c>
      <c r="G631" s="2">
        <f t="shared" si="10"/>
        <v>1091838.1635</v>
      </c>
      <c r="H631" s="2">
        <f t="shared" si="11"/>
        <v>0.2400000000197906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110219082.06</v>
      </c>
      <c r="D633" s="1">
        <f>'PR-RAS'!E639</f>
        <v>113847662.59000002</v>
      </c>
      <c r="E633" s="1">
        <v>0</v>
      </c>
      <c r="F633" s="1">
        <v>0</v>
      </c>
      <c r="G633" s="2">
        <f t="shared" si="10"/>
        <v>213561905.37568</v>
      </c>
      <c r="H633" s="2">
        <f t="shared" si="11"/>
        <v>0.46999998390674591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96294019.219999999</v>
      </c>
      <c r="D634" s="1">
        <f>'PR-RAS'!E640</f>
        <v>105673556.58</v>
      </c>
      <c r="E634" s="1">
        <v>0</v>
      </c>
      <c r="F634" s="1">
        <v>0</v>
      </c>
      <c r="G634" s="2">
        <f t="shared" si="10"/>
        <v>194736836.79653999</v>
      </c>
      <c r="H634" s="2">
        <f t="shared" si="11"/>
        <v>0.64000000059604645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13925062.840000004</v>
      </c>
      <c r="D635" s="1">
        <f>'PR-RAS'!E641</f>
        <v>8174106.0100000203</v>
      </c>
      <c r="E635" s="1">
        <v>0</v>
      </c>
      <c r="F635" s="1">
        <v>0</v>
      </c>
      <c r="G635" s="2">
        <f t="shared" si="10"/>
        <v>19193256.261240028</v>
      </c>
      <c r="H635" s="2">
        <f t="shared" si="11"/>
        <v>0.17000001668930054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9971938.3100000005</v>
      </c>
      <c r="E637" s="1">
        <v>0</v>
      </c>
      <c r="F637" s="1">
        <v>0</v>
      </c>
      <c r="G637" s="2">
        <f t="shared" si="10"/>
        <v>12684305.530320002</v>
      </c>
      <c r="H637" s="2">
        <f t="shared" si="11"/>
        <v>0.31000000052154064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3937124.8500000006</v>
      </c>
      <c r="D638" s="1">
        <f>'PR-RAS'!E644</f>
        <v>0</v>
      </c>
      <c r="E638" s="1">
        <v>0</v>
      </c>
      <c r="F638" s="1">
        <v>0</v>
      </c>
      <c r="G638" s="2">
        <f t="shared" si="10"/>
        <v>2507948.5294500003</v>
      </c>
      <c r="H638" s="2">
        <f t="shared" si="11"/>
        <v>0.14999999944120646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9987937.9900000021</v>
      </c>
      <c r="D639" s="1">
        <f>'PR-RAS'!E645</f>
        <v>18146044.320000023</v>
      </c>
      <c r="E639" s="1">
        <v>0</v>
      </c>
      <c r="F639" s="1">
        <v>0</v>
      </c>
      <c r="G639" s="2">
        <f t="shared" si="10"/>
        <v>29526656.989940032</v>
      </c>
      <c r="H639" s="2">
        <f t="shared" si="11"/>
        <v>0.33000002056360245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2647415.19</v>
      </c>
      <c r="D641" s="1">
        <f>'PR-RAS'!E647</f>
        <v>3219580.8</v>
      </c>
      <c r="E641" s="1">
        <v>0</v>
      </c>
      <c r="F641" s="1">
        <v>0</v>
      </c>
      <c r="G641" s="2">
        <f t="shared" si="10"/>
        <v>5815409.1455999995</v>
      </c>
      <c r="H641" s="2">
        <f t="shared" si="11"/>
        <v>0.39000000013038516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3462083.42</v>
      </c>
      <c r="D642" s="1">
        <f>'PR-RAS'!E649</f>
        <v>13996279.42</v>
      </c>
      <c r="E642" s="1">
        <v>0</v>
      </c>
      <c r="F642" s="1">
        <v>0</v>
      </c>
      <c r="G642" s="2">
        <f t="shared" si="10"/>
        <v>20162425.68866</v>
      </c>
      <c r="H642" s="2">
        <f t="shared" si="11"/>
        <v>0.83999999985098839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131628591.97</v>
      </c>
      <c r="D643" s="1">
        <f>'PR-RAS'!E650</f>
        <v>280638736.72000003</v>
      </c>
      <c r="E643" s="1">
        <v>0</v>
      </c>
      <c r="F643" s="1">
        <v>0</v>
      </c>
      <c r="G643" s="2">
        <f t="shared" si="10"/>
        <v>444845693.99322009</v>
      </c>
      <c r="H643" s="2">
        <f t="shared" si="11"/>
        <v>0.3099999725818634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120731988.73</v>
      </c>
      <c r="D644" s="1">
        <f>'PR-RAS'!E651</f>
        <v>272926749.37</v>
      </c>
      <c r="E644" s="1">
        <v>0</v>
      </c>
      <c r="F644" s="1">
        <v>0</v>
      </c>
      <c r="G644" s="2">
        <f t="shared" si="10"/>
        <v>428614468.44321001</v>
      </c>
      <c r="H644" s="2">
        <f t="shared" si="11"/>
        <v>0.64000000059604645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14358686.659999982</v>
      </c>
      <c r="D645" s="1">
        <f>'PR-RAS'!E652</f>
        <v>21708266.770000041</v>
      </c>
      <c r="E645" s="1">
        <v>0</v>
      </c>
      <c r="F645" s="1">
        <v>0</v>
      </c>
      <c r="G645" s="2">
        <f t="shared" si="10"/>
        <v>37207241.808800042</v>
      </c>
      <c r="H645" s="2">
        <f t="shared" si="11"/>
        <v>0.56999997794628143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192</v>
      </c>
      <c r="D646" s="1">
        <f>'PR-RAS'!E653</f>
        <v>191</v>
      </c>
      <c r="E646" s="1">
        <v>0</v>
      </c>
      <c r="F646" s="1">
        <v>0</v>
      </c>
      <c r="G646" s="2">
        <f t="shared" si="10"/>
        <v>370.23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1564</v>
      </c>
      <c r="D647" s="1">
        <f>'PR-RAS'!E654</f>
        <v>1590</v>
      </c>
      <c r="E647" s="1">
        <v>0</v>
      </c>
      <c r="F647" s="1">
        <v>0</v>
      </c>
      <c r="G647" s="2">
        <f t="shared" si="10"/>
        <v>3064.6240000000003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182</v>
      </c>
      <c r="D648" s="1">
        <f>'PR-RAS'!E655</f>
        <v>177</v>
      </c>
      <c r="E648" s="1">
        <v>0</v>
      </c>
      <c r="F648" s="1">
        <v>0</v>
      </c>
      <c r="G648" s="2">
        <f t="shared" si="10"/>
        <v>346.79200000000003</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1400</v>
      </c>
      <c r="D649" s="1">
        <f>'PR-RAS'!E656</f>
        <v>1393</v>
      </c>
      <c r="E649" s="1">
        <v>0</v>
      </c>
      <c r="F649" s="1">
        <v>0</v>
      </c>
      <c r="G649" s="2">
        <f t="shared" si="10"/>
        <v>2712.5280000000002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1213177.1599999999</v>
      </c>
      <c r="D650" s="1">
        <f>'PR-RAS'!E657</f>
        <v>1618139.14</v>
      </c>
      <c r="E650" s="1">
        <v>0</v>
      </c>
      <c r="F650" s="1">
        <v>0</v>
      </c>
      <c r="G650" s="2">
        <f t="shared" si="10"/>
        <v>2887696.5805599997</v>
      </c>
      <c r="H650" s="2">
        <f t="shared" si="11"/>
        <v>0.29999999981373549</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120.19</v>
      </c>
      <c r="D653" s="1">
        <f>'PR-RAS'!E660</f>
        <v>971.68</v>
      </c>
      <c r="E653" s="1">
        <v>0</v>
      </c>
      <c r="F653" s="1">
        <v>0</v>
      </c>
      <c r="G653" s="2">
        <f t="shared" si="10"/>
        <v>1345.4345999999998</v>
      </c>
      <c r="H653" s="2">
        <f t="shared" si="11"/>
        <v>0.51000000000004775</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587410.96</v>
      </c>
      <c r="D654" s="1">
        <f>'PR-RAS'!E661</f>
        <v>1285122.0900000001</v>
      </c>
      <c r="E654" s="1">
        <v>0</v>
      </c>
      <c r="F654" s="1">
        <v>0</v>
      </c>
      <c r="G654" s="2">
        <f t="shared" si="10"/>
        <v>2061948.8064200003</v>
      </c>
      <c r="H654" s="2">
        <f t="shared" si="11"/>
        <v>0.13000000012107193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11720</v>
      </c>
      <c r="D655" s="1">
        <f>'PR-RAS'!E662</f>
        <v>339.1</v>
      </c>
      <c r="E655" s="1">
        <v>0</v>
      </c>
      <c r="F655" s="1">
        <v>0</v>
      </c>
      <c r="G655" s="2">
        <f t="shared" si="10"/>
        <v>8108.4228000000012</v>
      </c>
      <c r="H655" s="2">
        <f t="shared" si="11"/>
        <v>0.10000000000002274</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257595.16</v>
      </c>
      <c r="D657" s="1">
        <f>'PR-RAS'!E664</f>
        <v>246331.2</v>
      </c>
      <c r="E657" s="1">
        <v>0</v>
      </c>
      <c r="F657" s="1">
        <v>0</v>
      </c>
      <c r="G657" s="2">
        <f t="shared" si="10"/>
        <v>492168.95936000004</v>
      </c>
      <c r="H657" s="2">
        <f t="shared" si="11"/>
        <v>0.36000000001513399</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428361.13</v>
      </c>
      <c r="D658" s="1">
        <f>'PR-RAS'!E665</f>
        <v>515766.68</v>
      </c>
      <c r="E658" s="1">
        <v>0</v>
      </c>
      <c r="F658" s="1">
        <v>0</v>
      </c>
      <c r="G658" s="2">
        <f t="shared" si="10"/>
        <v>959150.67992999998</v>
      </c>
      <c r="H658" s="2">
        <f t="shared" si="11"/>
        <v>0.45000000001164153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60626.28</v>
      </c>
      <c r="D662" s="1">
        <f>'PR-RAS'!E669</f>
        <v>21787.8</v>
      </c>
      <c r="E662" s="1">
        <v>0</v>
      </c>
      <c r="F662" s="1">
        <v>0</v>
      </c>
      <c r="G662" s="2">
        <f t="shared" si="10"/>
        <v>68877.442680000007</v>
      </c>
      <c r="H662" s="2">
        <f t="shared" si="11"/>
        <v>0.47999999999956344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19801.25</v>
      </c>
      <c r="E663" s="1">
        <v>0</v>
      </c>
      <c r="F663" s="1">
        <v>0</v>
      </c>
      <c r="G663" s="2">
        <f t="shared" si="10"/>
        <v>26216.855</v>
      </c>
      <c r="H663" s="2">
        <f t="shared" si="11"/>
        <v>0.25</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559219.54</v>
      </c>
      <c r="D664" s="1">
        <f>'PR-RAS'!E671</f>
        <v>589956.62</v>
      </c>
      <c r="E664" s="1">
        <v>0</v>
      </c>
      <c r="F664" s="1">
        <v>0</v>
      </c>
      <c r="G664" s="2">
        <f t="shared" si="10"/>
        <v>1153045.0331400002</v>
      </c>
      <c r="H664" s="2">
        <f t="shared" si="11"/>
        <v>0.83999999996740371</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800000</v>
      </c>
      <c r="D666" s="1">
        <f>'PR-RAS'!E673</f>
        <v>117581.89</v>
      </c>
      <c r="E666" s="1">
        <v>0</v>
      </c>
      <c r="F666" s="1">
        <v>0</v>
      </c>
      <c r="G666" s="2">
        <f t="shared" si="10"/>
        <v>688383.91370000003</v>
      </c>
      <c r="H666" s="2">
        <f t="shared" si="11"/>
        <v>0.11000000000058208</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14952680.23</v>
      </c>
      <c r="D668" s="1">
        <f>'PR-RAS'!E675</f>
        <v>18064938.640000001</v>
      </c>
      <c r="E668" s="1">
        <v>0</v>
      </c>
      <c r="F668" s="1">
        <v>0</v>
      </c>
      <c r="G668" s="2">
        <f t="shared" si="10"/>
        <v>34072065.859170005</v>
      </c>
      <c r="H668" s="2">
        <f t="shared" si="11"/>
        <v>0.58999999985098839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4396746.51</v>
      </c>
      <c r="D669" s="1">
        <f>'PR-RAS'!E676</f>
        <v>5669576.7300000004</v>
      </c>
      <c r="E669" s="1">
        <v>0</v>
      </c>
      <c r="F669" s="1">
        <v>0</v>
      </c>
      <c r="G669" s="2">
        <f t="shared" si="10"/>
        <v>10511581.179960001</v>
      </c>
      <c r="H669" s="2">
        <f t="shared" si="11"/>
        <v>0.75999999977648258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237363.38</v>
      </c>
      <c r="D670" s="1">
        <f>'PR-RAS'!E677</f>
        <v>320189.90999999997</v>
      </c>
      <c r="E670" s="1">
        <v>0</v>
      </c>
      <c r="F670" s="1">
        <v>0</v>
      </c>
      <c r="G670" s="2">
        <f t="shared" si="10"/>
        <v>587210.20079999999</v>
      </c>
      <c r="H670" s="2">
        <f t="shared" si="11"/>
        <v>0.47000000003026798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800</v>
      </c>
      <c r="D671" s="1">
        <f>'PR-RAS'!E678</f>
        <v>1000</v>
      </c>
      <c r="E671" s="1">
        <v>0</v>
      </c>
      <c r="F671" s="1">
        <v>0</v>
      </c>
      <c r="G671" s="2">
        <f t="shared" si="10"/>
        <v>1876</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1722261.97</v>
      </c>
      <c r="D687" s="1">
        <f>'PR-RAS'!E694</f>
        <v>1231066.71</v>
      </c>
      <c r="E687" s="1">
        <v>0</v>
      </c>
      <c r="F687" s="1">
        <v>0</v>
      </c>
      <c r="G687" s="2">
        <f t="shared" si="10"/>
        <v>2870495.2375400001</v>
      </c>
      <c r="H687" s="2">
        <f t="shared" si="11"/>
        <v>0.32000000006519258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88686.5</v>
      </c>
      <c r="D689" s="1">
        <f>'PR-RAS'!E696</f>
        <v>70449.820000000007</v>
      </c>
      <c r="E689" s="1">
        <v>0</v>
      </c>
      <c r="F689" s="1">
        <v>0</v>
      </c>
      <c r="G689" s="2">
        <f t="shared" si="10"/>
        <v>157955.26431999999</v>
      </c>
      <c r="H689" s="2">
        <f t="shared" si="11"/>
        <v>0.67999999999301508</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476</v>
      </c>
      <c r="D690" s="1">
        <f>'PR-RAS'!E697</f>
        <v>0</v>
      </c>
      <c r="E690" s="1">
        <v>0</v>
      </c>
      <c r="F690" s="1">
        <v>0</v>
      </c>
      <c r="G690" s="2">
        <f t="shared" si="10"/>
        <v>327.964</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5112924.24</v>
      </c>
      <c r="D691" s="1">
        <f>'PR-RAS'!E698</f>
        <v>1114775.26</v>
      </c>
      <c r="E691" s="1">
        <v>0</v>
      </c>
      <c r="F691" s="1">
        <v>0</v>
      </c>
      <c r="G691" s="2">
        <f t="shared" si="10"/>
        <v>5066307.5843999991</v>
      </c>
      <c r="H691" s="2">
        <f t="shared" si="11"/>
        <v>0.50000000023283064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1739586.01</v>
      </c>
      <c r="D703" s="1">
        <f>'PR-RAS'!E710</f>
        <v>1844711.94</v>
      </c>
      <c r="E703" s="1">
        <v>0</v>
      </c>
      <c r="F703" s="1">
        <v>0</v>
      </c>
      <c r="G703" s="2">
        <f t="shared" si="10"/>
        <v>3811164.9427799997</v>
      </c>
      <c r="H703" s="2">
        <f t="shared" si="11"/>
        <v>7.000000006519258E-2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36314.15</v>
      </c>
      <c r="D705" s="1">
        <f>'PR-RAS'!E712</f>
        <v>20901.5</v>
      </c>
      <c r="E705" s="1">
        <v>0</v>
      </c>
      <c r="F705" s="1">
        <v>0</v>
      </c>
      <c r="G705" s="2">
        <f t="shared" si="10"/>
        <v>54994.47359999999</v>
      </c>
      <c r="H705" s="2">
        <f t="shared" si="11"/>
        <v>0.65000000000145519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169694.54</v>
      </c>
      <c r="D709" s="1">
        <f>'PR-RAS'!E716</f>
        <v>155397.70000000001</v>
      </c>
      <c r="E709" s="1">
        <v>0</v>
      </c>
      <c r="F709" s="1">
        <v>0</v>
      </c>
      <c r="G709" s="2">
        <f t="shared" si="10"/>
        <v>340186.87752000004</v>
      </c>
      <c r="H709" s="2">
        <f t="shared" si="11"/>
        <v>0.7599999999802094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111517.58</v>
      </c>
      <c r="D710" s="1">
        <f>'PR-RAS'!E717</f>
        <v>153526.22</v>
      </c>
      <c r="E710" s="1">
        <v>0</v>
      </c>
      <c r="F710" s="1">
        <v>0</v>
      </c>
      <c r="G710" s="2">
        <f t="shared" si="10"/>
        <v>296766.14418</v>
      </c>
      <c r="H710" s="2">
        <f t="shared" si="11"/>
        <v>0.63999999999941792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787726.84</v>
      </c>
      <c r="D711" s="1">
        <f>'PR-RAS'!E718</f>
        <v>817322.33</v>
      </c>
      <c r="E711" s="1">
        <v>0</v>
      </c>
      <c r="F711" s="1">
        <v>0</v>
      </c>
      <c r="G711" s="2">
        <f t="shared" si="10"/>
        <v>1719883.7649999999</v>
      </c>
      <c r="H711" s="2">
        <f t="shared" si="11"/>
        <v>0.48999999999068677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5972.52</v>
      </c>
      <c r="D712" s="1">
        <f>'PR-RAS'!E719</f>
        <v>14931.3</v>
      </c>
      <c r="E712" s="1">
        <v>0</v>
      </c>
      <c r="F712" s="1">
        <v>0</v>
      </c>
      <c r="G712" s="2">
        <f t="shared" si="10"/>
        <v>25478.770319999996</v>
      </c>
      <c r="H712" s="2">
        <f t="shared" si="11"/>
        <v>0.77999999999883585</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70859.67</v>
      </c>
      <c r="D713" s="1">
        <f>'PR-RAS'!E720</f>
        <v>58381.86</v>
      </c>
      <c r="E713" s="1">
        <v>0</v>
      </c>
      <c r="F713" s="1">
        <v>0</v>
      </c>
      <c r="G713" s="2">
        <f t="shared" si="10"/>
        <v>133587.85368</v>
      </c>
      <c r="H713" s="2">
        <f t="shared" si="11"/>
        <v>0.47000000000116415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204584.31</v>
      </c>
      <c r="D714" s="1">
        <f>'PR-RAS'!E721</f>
        <v>209162.08</v>
      </c>
      <c r="E714" s="1">
        <v>0</v>
      </c>
      <c r="F714" s="1">
        <v>0</v>
      </c>
      <c r="G714" s="2">
        <f t="shared" si="10"/>
        <v>444133.73910999997</v>
      </c>
      <c r="H714" s="2">
        <f t="shared" si="11"/>
        <v>0.38999999998486601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124382.88</v>
      </c>
      <c r="D715" s="1">
        <f>'PR-RAS'!E722</f>
        <v>84553.01</v>
      </c>
      <c r="E715" s="1">
        <v>0</v>
      </c>
      <c r="F715" s="1">
        <v>0</v>
      </c>
      <c r="G715" s="2">
        <f t="shared" si="10"/>
        <v>209551.07460000002</v>
      </c>
      <c r="H715" s="2">
        <f t="shared" si="11"/>
        <v>0.1299999999901047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48114.29</v>
      </c>
      <c r="D716" s="1">
        <f>'PR-RAS'!E723</f>
        <v>68716.42</v>
      </c>
      <c r="E716" s="1">
        <v>0</v>
      </c>
      <c r="F716" s="1">
        <v>0</v>
      </c>
      <c r="G716" s="2">
        <f t="shared" si="10"/>
        <v>132666.19795</v>
      </c>
      <c r="H716" s="2">
        <f t="shared" si="11"/>
        <v>0.70999999999912689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98860.72</v>
      </c>
      <c r="D718" s="1">
        <f>'PR-RAS'!E725</f>
        <v>97664.57</v>
      </c>
      <c r="E718" s="1">
        <v>0</v>
      </c>
      <c r="F718" s="1">
        <v>0</v>
      </c>
      <c r="G718" s="2">
        <f t="shared" si="10"/>
        <v>210934.12961999999</v>
      </c>
      <c r="H718" s="2">
        <f t="shared" si="11"/>
        <v>0.70999999999185093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42724.79</v>
      </c>
      <c r="D719" s="1">
        <f>'PR-RAS'!E726</f>
        <v>50258.080000000002</v>
      </c>
      <c r="E719" s="1">
        <v>0</v>
      </c>
      <c r="F719" s="1">
        <v>0</v>
      </c>
      <c r="G719" s="2">
        <f t="shared" si="10"/>
        <v>102847.0021</v>
      </c>
      <c r="H719" s="2">
        <f t="shared" si="11"/>
        <v>0.29000000000087311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3542.92</v>
      </c>
      <c r="D732" s="1">
        <f>'PR-RAS'!E739</f>
        <v>0</v>
      </c>
      <c r="E732" s="1">
        <v>0</v>
      </c>
      <c r="F732" s="1">
        <v>0</v>
      </c>
      <c r="G732" s="2">
        <f t="shared" si="10"/>
        <v>2589.8745199999998</v>
      </c>
      <c r="H732" s="2">
        <f t="shared" si="11"/>
        <v>7.999999999992724E-2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65199.61</v>
      </c>
      <c r="D735" s="1">
        <f>'PR-RAS'!E742</f>
        <v>109039.41</v>
      </c>
      <c r="E735" s="1">
        <v>0</v>
      </c>
      <c r="F735" s="1">
        <v>0</v>
      </c>
      <c r="G735" s="2">
        <f t="shared" si="10"/>
        <v>207926.36762</v>
      </c>
      <c r="H735" s="2">
        <f t="shared" si="11"/>
        <v>0.80000000000291038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39045.93</v>
      </c>
      <c r="D752" s="1">
        <f>'PR-RAS'!E759</f>
        <v>40000</v>
      </c>
      <c r="E752" s="1">
        <v>0</v>
      </c>
      <c r="F752" s="1">
        <v>0</v>
      </c>
      <c r="G752" s="2">
        <f t="shared" si="10"/>
        <v>89403.493429999988</v>
      </c>
      <c r="H752" s="2">
        <f t="shared" si="11"/>
        <v>6.9999999999708962E-2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53909.64</v>
      </c>
      <c r="D753" s="1">
        <f>'PR-RAS'!E760</f>
        <v>50192.800000000003</v>
      </c>
      <c r="E753" s="1">
        <v>0</v>
      </c>
      <c r="F753" s="1">
        <v>0</v>
      </c>
      <c r="G753" s="2">
        <f t="shared" si="10"/>
        <v>116030.02047999999</v>
      </c>
      <c r="H753" s="2">
        <f t="shared" si="11"/>
        <v>0.55999999999767169</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127273.95</v>
      </c>
      <c r="D755" s="1">
        <f>'PR-RAS'!E762</f>
        <v>198742.97</v>
      </c>
      <c r="E755" s="1">
        <v>0</v>
      </c>
      <c r="F755" s="1">
        <v>0</v>
      </c>
      <c r="G755" s="2">
        <f t="shared" si="10"/>
        <v>395668.95705999999</v>
      </c>
      <c r="H755" s="2">
        <f t="shared" si="11"/>
        <v>8.000000000174623E-2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300000</v>
      </c>
      <c r="D762" s="1">
        <f>'PR-RAS'!E769</f>
        <v>0</v>
      </c>
      <c r="E762" s="1">
        <v>0</v>
      </c>
      <c r="F762" s="1">
        <v>0</v>
      </c>
      <c r="G762" s="2">
        <f t="shared" si="10"/>
        <v>228300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48492.39</v>
      </c>
      <c r="D783" s="1">
        <f>'PR-RAS'!E790</f>
        <v>3081.05</v>
      </c>
      <c r="E783" s="1">
        <v>0</v>
      </c>
      <c r="F783" s="1">
        <v>0</v>
      </c>
      <c r="G783" s="2">
        <f t="shared" si="10"/>
        <v>42739.811179999997</v>
      </c>
      <c r="H783" s="2">
        <f t="shared" si="11"/>
        <v>0.43999999999959982</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12301.31</v>
      </c>
      <c r="D784" s="1">
        <f>'PR-RAS'!E791</f>
        <v>33365.14</v>
      </c>
      <c r="E784" s="1">
        <v>0</v>
      </c>
      <c r="F784" s="1">
        <v>0</v>
      </c>
      <c r="G784" s="2">
        <f t="shared" si="10"/>
        <v>61881.734969999998</v>
      </c>
      <c r="H784" s="2">
        <f t="shared" si="11"/>
        <v>0.44999999999890861</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1160.1400000000001</v>
      </c>
      <c r="D787" s="1">
        <f>'PR-RAS'!E794</f>
        <v>195145.5</v>
      </c>
      <c r="E787" s="1">
        <v>0</v>
      </c>
      <c r="F787" s="1">
        <v>0</v>
      </c>
      <c r="G787" s="2">
        <f t="shared" si="10"/>
        <v>307680.59604000003</v>
      </c>
      <c r="H787" s="2">
        <f t="shared" si="11"/>
        <v>0.64000000000010004</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2840.26</v>
      </c>
      <c r="E788" s="1">
        <v>0</v>
      </c>
      <c r="F788" s="1">
        <v>0</v>
      </c>
      <c r="G788" s="2">
        <f t="shared" si="10"/>
        <v>4470.5692400000007</v>
      </c>
      <c r="H788" s="2">
        <f t="shared" si="11"/>
        <v>0.26000000000021828</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1443.23</v>
      </c>
      <c r="D809" s="1">
        <f>'PR-RAS'!E816</f>
        <v>525.94000000000005</v>
      </c>
      <c r="E809" s="1">
        <v>0</v>
      </c>
      <c r="F809" s="1">
        <v>0</v>
      </c>
      <c r="G809" s="2">
        <f t="shared" si="10"/>
        <v>2016.0488800000003</v>
      </c>
      <c r="H809" s="2">
        <f t="shared" si="11"/>
        <v>0.28999999999996362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4745.2</v>
      </c>
      <c r="D810" s="1">
        <f>'PR-RAS'!E817</f>
        <v>6133.92</v>
      </c>
      <c r="E810" s="1">
        <v>0</v>
      </c>
      <c r="F810" s="1">
        <v>0</v>
      </c>
      <c r="G810" s="2">
        <f t="shared" ref="G810:G983" si="18">(B810/1000)*(C810*1+D810*2)</f>
        <v>13763.549360000001</v>
      </c>
      <c r="H810" s="2">
        <f t="shared" ref="H810:H1067" si="19">ABS(C810-ROUND(C810,0))+ABS(D810-ROUND(D810,0))</f>
        <v>0.27999999999974534</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636219</v>
      </c>
      <c r="D816" s="1">
        <f>'PR-RAS'!E823</f>
        <v>4874113.6900000004</v>
      </c>
      <c r="E816" s="1">
        <v>0</v>
      </c>
      <c r="F816" s="1">
        <v>0</v>
      </c>
      <c r="G816" s="2">
        <f t="shared" si="18"/>
        <v>8463323.7996999994</v>
      </c>
      <c r="H816" s="2">
        <f t="shared" si="19"/>
        <v>0.30999999959021807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4594.2</v>
      </c>
      <c r="D820" s="1">
        <f>'PR-RAS'!E827</f>
        <v>8320.2099999999991</v>
      </c>
      <c r="E820" s="1">
        <v>0</v>
      </c>
      <c r="F820" s="1">
        <v>0</v>
      </c>
      <c r="G820" s="2">
        <f t="shared" si="18"/>
        <v>17391.153779999997</v>
      </c>
      <c r="H820" s="2">
        <f t="shared" si="19"/>
        <v>0.40999999999894499</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788951.41</v>
      </c>
      <c r="D821" s="1">
        <f>'PR-RAS'!E828</f>
        <v>968805.57</v>
      </c>
      <c r="E821" s="1">
        <v>0</v>
      </c>
      <c r="F821" s="1">
        <v>0</v>
      </c>
      <c r="G821" s="2">
        <f t="shared" si="18"/>
        <v>2235781.2909999997</v>
      </c>
      <c r="H821" s="2">
        <f t="shared" si="19"/>
        <v>0.84000000008381903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7290933.2400000002</v>
      </c>
      <c r="D823" s="1">
        <f>'PR-RAS'!E830</f>
        <v>6250360.3499999996</v>
      </c>
      <c r="E823" s="1">
        <v>0</v>
      </c>
      <c r="F823" s="1">
        <v>0</v>
      </c>
      <c r="G823" s="2">
        <f t="shared" si="18"/>
        <v>16268739.538679997</v>
      </c>
      <c r="H823" s="2">
        <f t="shared" si="19"/>
        <v>0.58999999985098839</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14931.69</v>
      </c>
      <c r="D839" s="1">
        <f>'PR-RAS'!E846</f>
        <v>14427.47</v>
      </c>
      <c r="E839" s="1">
        <v>0</v>
      </c>
      <c r="F839" s="1">
        <v>0</v>
      </c>
      <c r="G839" s="2">
        <f t="shared" si="18"/>
        <v>36693.195939999998</v>
      </c>
      <c r="H839" s="2">
        <f t="shared" si="19"/>
        <v>0.77999999999883585</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7019452.3899999997</v>
      </c>
      <c r="D879" s="1">
        <f>'PR-RAS'!E886</f>
        <v>5894109.3300000001</v>
      </c>
      <c r="E879" s="1">
        <v>0</v>
      </c>
      <c r="F879" s="1">
        <v>0</v>
      </c>
      <c r="G879" s="2">
        <f t="shared" si="18"/>
        <v>16513135.1819</v>
      </c>
      <c r="H879" s="2">
        <f t="shared" si="19"/>
        <v>0.71999999973922968</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405139.26</v>
      </c>
      <c r="D908" s="1">
        <f>'PR-RAS'!E915</f>
        <v>506000.42</v>
      </c>
      <c r="E908" s="1">
        <v>0</v>
      </c>
      <c r="F908" s="1">
        <v>0</v>
      </c>
      <c r="G908" s="2">
        <f t="shared" si="18"/>
        <v>1285346.0707</v>
      </c>
      <c r="H908" s="2">
        <f t="shared" si="19"/>
        <v>0.67999999999301508</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1064552.73</v>
      </c>
      <c r="D947" s="1">
        <f>'PR-RAS'!E954</f>
        <v>1990842.16</v>
      </c>
      <c r="E947" s="1">
        <v>0</v>
      </c>
      <c r="F947" s="1">
        <v>0</v>
      </c>
      <c r="G947" s="2">
        <f t="shared" si="18"/>
        <v>4773740.2492999993</v>
      </c>
      <c r="H947" s="2">
        <f t="shared" si="19"/>
        <v>0.42999999993480742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1131509.08</v>
      </c>
      <c r="D961" s="1">
        <f>'PR-RAS'!E968</f>
        <v>0</v>
      </c>
      <c r="E961" s="1">
        <v>0</v>
      </c>
      <c r="F961" s="1">
        <v>0</v>
      </c>
      <c r="G961" s="2">
        <f t="shared" si="18"/>
        <v>1086248.7168000001</v>
      </c>
      <c r="H961" s="2">
        <f t="shared" si="19"/>
        <v>8.0000000074505806E-2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357395298.85000002</v>
      </c>
      <c r="D984" s="6">
        <f>BILANCA!E6</f>
        <v>358632521.58000004</v>
      </c>
      <c r="E984" s="6">
        <v>0</v>
      </c>
      <c r="F984" s="6">
        <v>0</v>
      </c>
      <c r="G984" s="7">
        <f t="shared" ref="G984:G1241" si="22">B984/1000*C984+B984/500*D984</f>
        <v>1074660.3420100003</v>
      </c>
      <c r="H984" s="7">
        <f t="shared" si="19"/>
        <v>0.56999993324279785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274832039.04000002</v>
      </c>
      <c r="D985" s="1">
        <f>BILANCA!E7</f>
        <v>272606474.78000009</v>
      </c>
      <c r="E985" s="1">
        <v>0</v>
      </c>
      <c r="F985" s="1">
        <v>0</v>
      </c>
      <c r="G985" s="2">
        <f t="shared" si="22"/>
        <v>1640089.9772000005</v>
      </c>
      <c r="H985" s="2">
        <f t="shared" si="19"/>
        <v>0.25999993085861206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86378149.709999993</v>
      </c>
      <c r="D986" s="1">
        <f>BILANCA!E8</f>
        <v>90656285.450000003</v>
      </c>
      <c r="E986" s="1">
        <v>0</v>
      </c>
      <c r="F986" s="1">
        <v>0</v>
      </c>
      <c r="G986" s="2">
        <f t="shared" si="22"/>
        <v>803072.16183</v>
      </c>
      <c r="H986" s="2">
        <f t="shared" si="19"/>
        <v>0.74000000953674316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76051226.890000001</v>
      </c>
      <c r="D987" s="1">
        <f>BILANCA!E9</f>
        <v>79856651.609999999</v>
      </c>
      <c r="E987" s="1">
        <v>0</v>
      </c>
      <c r="F987" s="1">
        <v>0</v>
      </c>
      <c r="G987" s="2">
        <f t="shared" si="22"/>
        <v>943058.12043999997</v>
      </c>
      <c r="H987" s="2">
        <f t="shared" si="19"/>
        <v>0.5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21938343.440000001</v>
      </c>
      <c r="D988" s="1">
        <f>BILANCA!E10</f>
        <v>22956569.620000001</v>
      </c>
      <c r="E988" s="1">
        <v>0</v>
      </c>
      <c r="F988" s="1">
        <v>0</v>
      </c>
      <c r="G988" s="2">
        <f t="shared" si="22"/>
        <v>339257.41340000002</v>
      </c>
      <c r="H988" s="2">
        <f t="shared" si="19"/>
        <v>0.82000000029802322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11611420.619999999</v>
      </c>
      <c r="D989" s="1">
        <f>BILANCA!E11</f>
        <v>12156935.779999999</v>
      </c>
      <c r="E989" s="1">
        <v>0</v>
      </c>
      <c r="F989" s="1">
        <v>0</v>
      </c>
      <c r="G989" s="2">
        <f t="shared" si="22"/>
        <v>215551.75307999999</v>
      </c>
      <c r="H989" s="2">
        <f t="shared" si="19"/>
        <v>0.60000000149011612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148581528.65000001</v>
      </c>
      <c r="D990" s="1">
        <f>BILANCA!E12</f>
        <v>147366344.31000003</v>
      </c>
      <c r="E990" s="1">
        <v>0</v>
      </c>
      <c r="F990" s="1">
        <v>0</v>
      </c>
      <c r="G990" s="2">
        <f t="shared" si="22"/>
        <v>3103199.5208900007</v>
      </c>
      <c r="H990" s="2">
        <f t="shared" si="19"/>
        <v>0.6600000262260437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135459061.5</v>
      </c>
      <c r="D991" s="1">
        <f>BILANCA!E13</f>
        <v>140365058.17000002</v>
      </c>
      <c r="E991" s="1">
        <v>0</v>
      </c>
      <c r="F991" s="1">
        <v>0</v>
      </c>
      <c r="G991" s="2">
        <f t="shared" si="22"/>
        <v>3329513.4227200006</v>
      </c>
      <c r="H991" s="2">
        <f t="shared" si="19"/>
        <v>0.67000001668930054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12265194.84</v>
      </c>
      <c r="D992" s="1">
        <f>BILANCA!E14</f>
        <v>12796221.369999999</v>
      </c>
      <c r="E992" s="1">
        <v>0</v>
      </c>
      <c r="F992" s="1">
        <v>0</v>
      </c>
      <c r="G992" s="2">
        <f t="shared" si="22"/>
        <v>340718.73821999994</v>
      </c>
      <c r="H992" s="2">
        <f t="shared" si="19"/>
        <v>0.52999999932944775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79688100.540000007</v>
      </c>
      <c r="D993" s="1">
        <f>BILANCA!E15</f>
        <v>79646699.5</v>
      </c>
      <c r="E993" s="1">
        <v>0</v>
      </c>
      <c r="F993" s="1">
        <v>0</v>
      </c>
      <c r="G993" s="2">
        <f t="shared" si="22"/>
        <v>2389814.9954000004</v>
      </c>
      <c r="H993" s="2">
        <f t="shared" si="19"/>
        <v>0.95999999344348907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129902285.04000001</v>
      </c>
      <c r="D994" s="1">
        <f>BILANCA!E16</f>
        <v>135004318.50999999</v>
      </c>
      <c r="E994" s="1">
        <v>0</v>
      </c>
      <c r="F994" s="1">
        <v>0</v>
      </c>
      <c r="G994" s="2">
        <f t="shared" si="22"/>
        <v>4399020.1426599994</v>
      </c>
      <c r="H994" s="2">
        <f t="shared" si="19"/>
        <v>0.53000001609325409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23780963.870000001</v>
      </c>
      <c r="D995" s="1">
        <f>BILANCA!E17</f>
        <v>29807010.899999999</v>
      </c>
      <c r="E995" s="1">
        <v>0</v>
      </c>
      <c r="F995" s="1">
        <v>0</v>
      </c>
      <c r="G995" s="2">
        <f t="shared" si="22"/>
        <v>1000739.8280400001</v>
      </c>
      <c r="H995" s="2">
        <f t="shared" si="19"/>
        <v>0.23000000044703484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110177482.79000001</v>
      </c>
      <c r="D996" s="1">
        <f>BILANCA!E18</f>
        <v>116889192.11</v>
      </c>
      <c r="E996" s="1">
        <v>0</v>
      </c>
      <c r="F996" s="1">
        <v>0</v>
      </c>
      <c r="G996" s="2">
        <f t="shared" si="22"/>
        <v>4471426.2711300002</v>
      </c>
      <c r="H996" s="2">
        <f t="shared" si="19"/>
        <v>0.31999999284744263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5496080.5700000003</v>
      </c>
      <c r="D997" s="1">
        <f>BILANCA!E19</f>
        <v>4588970.799999997</v>
      </c>
      <c r="E997" s="1">
        <v>0</v>
      </c>
      <c r="F997" s="1">
        <v>0</v>
      </c>
      <c r="G997" s="2">
        <f t="shared" si="22"/>
        <v>205436.31037999992</v>
      </c>
      <c r="H997" s="2">
        <f t="shared" si="19"/>
        <v>0.63000000268220901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8252253.1100000003</v>
      </c>
      <c r="D998" s="1">
        <f>BILANCA!E20</f>
        <v>8991170</v>
      </c>
      <c r="E998" s="1">
        <v>0</v>
      </c>
      <c r="F998" s="1">
        <v>0</v>
      </c>
      <c r="G998" s="2">
        <f t="shared" si="22"/>
        <v>393518.89665000001</v>
      </c>
      <c r="H998" s="2">
        <f t="shared" si="19"/>
        <v>0.11000000033527613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2399939.8199999998</v>
      </c>
      <c r="D999" s="1">
        <f>BILANCA!E21</f>
        <v>2410698</v>
      </c>
      <c r="E999" s="1">
        <v>0</v>
      </c>
      <c r="F999" s="1">
        <v>0</v>
      </c>
      <c r="G999" s="2">
        <f t="shared" si="22"/>
        <v>115541.37312</v>
      </c>
      <c r="H999" s="2">
        <f t="shared" si="19"/>
        <v>0.18000000016763806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1824297.46</v>
      </c>
      <c r="D1000" s="1">
        <f>BILANCA!E22</f>
        <v>1761663.36</v>
      </c>
      <c r="E1000" s="1">
        <v>0</v>
      </c>
      <c r="F1000" s="1">
        <v>0</v>
      </c>
      <c r="G1000" s="2">
        <f t="shared" si="22"/>
        <v>90909.61106000001</v>
      </c>
      <c r="H1000" s="2">
        <f t="shared" si="19"/>
        <v>0.82000000006519258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48372.51</v>
      </c>
      <c r="D1001" s="1">
        <f>BILANCA!E23</f>
        <v>53988.52</v>
      </c>
      <c r="E1001" s="1">
        <v>0</v>
      </c>
      <c r="F1001" s="1">
        <v>0</v>
      </c>
      <c r="G1001" s="2">
        <f t="shared" si="22"/>
        <v>2814.2918999999997</v>
      </c>
      <c r="H1001" s="2">
        <f t="shared" si="19"/>
        <v>0.97000000000116415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247993.2</v>
      </c>
      <c r="D1002" s="1">
        <f>BILANCA!E24</f>
        <v>288199.76</v>
      </c>
      <c r="E1002" s="1">
        <v>0</v>
      </c>
      <c r="F1002" s="1">
        <v>0</v>
      </c>
      <c r="G1002" s="2">
        <f t="shared" si="22"/>
        <v>15663.46168</v>
      </c>
      <c r="H1002" s="2">
        <f t="shared" si="19"/>
        <v>0.44000000000232831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1432979.06</v>
      </c>
      <c r="D1003" s="1">
        <f>BILANCA!E25</f>
        <v>1493283.4</v>
      </c>
      <c r="E1003" s="1">
        <v>0</v>
      </c>
      <c r="F1003" s="1">
        <v>0</v>
      </c>
      <c r="G1003" s="2">
        <f t="shared" si="22"/>
        <v>88390.917199999996</v>
      </c>
      <c r="H1003" s="2">
        <f t="shared" si="19"/>
        <v>0.4599999999627471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3348148.41</v>
      </c>
      <c r="D1004" s="1">
        <f>BILANCA!E26</f>
        <v>3511448.06</v>
      </c>
      <c r="E1004" s="1">
        <v>0</v>
      </c>
      <c r="F1004" s="1">
        <v>0</v>
      </c>
      <c r="G1004" s="2">
        <f t="shared" si="22"/>
        <v>217791.93513</v>
      </c>
      <c r="H1004" s="2">
        <f t="shared" si="19"/>
        <v>0.47000000020489097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3018.66</v>
      </c>
      <c r="D1005" s="1">
        <f>BILANCA!E27</f>
        <v>3018.66</v>
      </c>
      <c r="E1005" s="1">
        <v>0</v>
      </c>
      <c r="F1005" s="1">
        <v>0</v>
      </c>
      <c r="G1005" s="2">
        <f t="shared" si="22"/>
        <v>199.23155999999997</v>
      </c>
      <c r="H1005" s="2">
        <f t="shared" si="19"/>
        <v>0.68000000000029104</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12060921.66</v>
      </c>
      <c r="D1006" s="1">
        <f>BILANCA!E28</f>
        <v>13924498.960000001</v>
      </c>
      <c r="E1006" s="1">
        <v>0</v>
      </c>
      <c r="F1006" s="1">
        <v>0</v>
      </c>
      <c r="G1006" s="2">
        <f t="shared" si="22"/>
        <v>917928.15033999993</v>
      </c>
      <c r="H1006" s="2">
        <f t="shared" si="19"/>
        <v>0.37999999895691872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409485.98999999976</v>
      </c>
      <c r="D1007" s="1">
        <f>BILANCA!E29</f>
        <v>400026.87999999989</v>
      </c>
      <c r="E1007" s="1">
        <v>0</v>
      </c>
      <c r="F1007" s="1">
        <v>0</v>
      </c>
      <c r="G1007" s="2">
        <f t="shared" si="22"/>
        <v>29028.953999999991</v>
      </c>
      <c r="H1007" s="2">
        <f t="shared" si="19"/>
        <v>0.13000000035390258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3918464.8</v>
      </c>
      <c r="D1008" s="1">
        <f>BILANCA!E30</f>
        <v>3980288.09</v>
      </c>
      <c r="E1008" s="1">
        <v>0</v>
      </c>
      <c r="F1008" s="1">
        <v>0</v>
      </c>
      <c r="G1008" s="2">
        <f t="shared" si="22"/>
        <v>296976.0245</v>
      </c>
      <c r="H1008" s="2">
        <f t="shared" si="19"/>
        <v>0.2900000000372529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3508978.81</v>
      </c>
      <c r="D1012" s="1">
        <f>BILANCA!E34</f>
        <v>3580261.21</v>
      </c>
      <c r="E1012" s="1">
        <v>0</v>
      </c>
      <c r="F1012" s="1">
        <v>0</v>
      </c>
      <c r="G1012" s="2">
        <f t="shared" si="22"/>
        <v>309415.53567000001</v>
      </c>
      <c r="H1012" s="2">
        <f t="shared" si="19"/>
        <v>0.39999999990686774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6203388.2499999991</v>
      </c>
      <c r="D1013" s="1">
        <f>BILANCA!E35</f>
        <v>1261683.3500000006</v>
      </c>
      <c r="E1013" s="1">
        <v>0</v>
      </c>
      <c r="F1013" s="1">
        <v>0</v>
      </c>
      <c r="G1013" s="2">
        <f t="shared" si="22"/>
        <v>261802.64850000001</v>
      </c>
      <c r="H1013" s="2">
        <f t="shared" si="19"/>
        <v>0.59999999962747097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10471501.77</v>
      </c>
      <c r="D1014" s="1">
        <f>BILANCA!E36</f>
        <v>5579657.9800000004</v>
      </c>
      <c r="E1014" s="1">
        <v>0</v>
      </c>
      <c r="F1014" s="1">
        <v>0</v>
      </c>
      <c r="G1014" s="2">
        <f t="shared" si="22"/>
        <v>670555.34963000007</v>
      </c>
      <c r="H1014" s="2">
        <f t="shared" si="19"/>
        <v>0.25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302965.95</v>
      </c>
      <c r="D1015" s="1">
        <f>BILANCA!E37</f>
        <v>296723.33</v>
      </c>
      <c r="E1015" s="1">
        <v>0</v>
      </c>
      <c r="F1015" s="1">
        <v>0</v>
      </c>
      <c r="G1015" s="2">
        <f t="shared" si="22"/>
        <v>28685.203520000003</v>
      </c>
      <c r="H1015" s="2">
        <f t="shared" si="19"/>
        <v>0.38000000000465661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4571079.47</v>
      </c>
      <c r="D1018" s="1">
        <f>BILANCA!E40</f>
        <v>4614697.96</v>
      </c>
      <c r="E1018" s="1">
        <v>0</v>
      </c>
      <c r="F1018" s="1">
        <v>0</v>
      </c>
      <c r="G1018" s="2">
        <f t="shared" si="22"/>
        <v>483016.63865000004</v>
      </c>
      <c r="H1018" s="2">
        <f t="shared" si="19"/>
        <v>0.50999999977648258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6870.4</v>
      </c>
      <c r="D1019" s="1">
        <f>BILANCA!E41</f>
        <v>6870.4</v>
      </c>
      <c r="E1019" s="1">
        <v>0</v>
      </c>
      <c r="F1019" s="1">
        <v>0</v>
      </c>
      <c r="G1019" s="2">
        <f t="shared" si="22"/>
        <v>742.00319999999988</v>
      </c>
      <c r="H1019" s="2">
        <f t="shared" si="19"/>
        <v>0.7999999999992724</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6870.4</v>
      </c>
      <c r="D1020" s="1">
        <f>BILANCA!E42</f>
        <v>6870.4</v>
      </c>
      <c r="E1020" s="1">
        <v>0</v>
      </c>
      <c r="F1020" s="1">
        <v>0</v>
      </c>
      <c r="G1020" s="2">
        <f t="shared" si="22"/>
        <v>762.61439999999993</v>
      </c>
      <c r="H1020" s="2">
        <f t="shared" si="19"/>
        <v>0.7999999999992724</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1006641.94</v>
      </c>
      <c r="D1023" s="1">
        <f>BILANCA!E45</f>
        <v>743734.7100000002</v>
      </c>
      <c r="E1023" s="1">
        <v>0</v>
      </c>
      <c r="F1023" s="1">
        <v>0</v>
      </c>
      <c r="G1023" s="2">
        <f t="shared" si="22"/>
        <v>99764.454400000017</v>
      </c>
      <c r="H1023" s="2">
        <f t="shared" si="19"/>
        <v>0.34999999986030161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1189430.1200000001</v>
      </c>
      <c r="D1025" s="1">
        <f>BILANCA!E47</f>
        <v>1186923.3600000001</v>
      </c>
      <c r="E1025" s="1">
        <v>0</v>
      </c>
      <c r="F1025" s="1">
        <v>0</v>
      </c>
      <c r="G1025" s="2">
        <f t="shared" si="22"/>
        <v>149657.62728000002</v>
      </c>
      <c r="H1025" s="2">
        <f t="shared" si="19"/>
        <v>0.48000000021420419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1624097.63</v>
      </c>
      <c r="D1026" s="1">
        <f>BILANCA!E48</f>
        <v>1644637.51</v>
      </c>
      <c r="E1026" s="1">
        <v>0</v>
      </c>
      <c r="F1026" s="1">
        <v>0</v>
      </c>
      <c r="G1026" s="2">
        <f t="shared" si="22"/>
        <v>211275.02394999997</v>
      </c>
      <c r="H1026" s="2">
        <f t="shared" si="19"/>
        <v>0.86000000010244548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5051.29</v>
      </c>
      <c r="D1027" s="1">
        <f>BILANCA!E49</f>
        <v>5051.29</v>
      </c>
      <c r="E1027" s="1">
        <v>0</v>
      </c>
      <c r="F1027" s="1">
        <v>0</v>
      </c>
      <c r="G1027" s="2">
        <f t="shared" si="22"/>
        <v>666.77027999999996</v>
      </c>
      <c r="H1027" s="2">
        <f t="shared" si="19"/>
        <v>0.57999999999992724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1811937.1</v>
      </c>
      <c r="D1028" s="1">
        <f>BILANCA!E50</f>
        <v>2092877.45</v>
      </c>
      <c r="E1028" s="1">
        <v>0</v>
      </c>
      <c r="F1028" s="1">
        <v>0</v>
      </c>
      <c r="G1028" s="2">
        <f t="shared" si="22"/>
        <v>269896.14</v>
      </c>
      <c r="H1028" s="2">
        <f t="shared" si="19"/>
        <v>0.55000000004656613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8631.02</v>
      </c>
      <c r="D1029" s="1">
        <f>BILANCA!E51</f>
        <v>8631.02</v>
      </c>
      <c r="E1029" s="1">
        <v>0</v>
      </c>
      <c r="F1029" s="1">
        <v>0</v>
      </c>
      <c r="G1029" s="2">
        <f t="shared" si="22"/>
        <v>1191.0807600000001</v>
      </c>
      <c r="H1029" s="2">
        <f t="shared" si="19"/>
        <v>4.0000000000873115E-2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327.50000000023283</v>
      </c>
      <c r="E1030" s="1">
        <v>0</v>
      </c>
      <c r="F1030" s="1">
        <v>0</v>
      </c>
      <c r="G1030" s="2">
        <f t="shared" si="22"/>
        <v>30.785000000021885</v>
      </c>
      <c r="H1030" s="2">
        <f t="shared" si="19"/>
        <v>0.49999999976716936</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65343.98</v>
      </c>
      <c r="D1031" s="1">
        <f>BILANCA!E53</f>
        <v>75380.87</v>
      </c>
      <c r="E1031" s="1">
        <v>0</v>
      </c>
      <c r="F1031" s="1">
        <v>0</v>
      </c>
      <c r="G1031" s="2">
        <f t="shared" si="22"/>
        <v>10373.074560000001</v>
      </c>
      <c r="H1031" s="2">
        <f t="shared" si="19"/>
        <v>0.15000000000145519</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1147662.83</v>
      </c>
      <c r="D1032" s="1">
        <f>BILANCA!E54</f>
        <v>1168647.29</v>
      </c>
      <c r="E1032" s="1">
        <v>0</v>
      </c>
      <c r="F1032" s="1">
        <v>0</v>
      </c>
      <c r="G1032" s="2">
        <f t="shared" si="22"/>
        <v>170762.91309000002</v>
      </c>
      <c r="H1032" s="2">
        <f t="shared" si="19"/>
        <v>0.4599999999627471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1213006.81</v>
      </c>
      <c r="D1033" s="1">
        <f>BILANCA!E55</f>
        <v>1243700.6599999999</v>
      </c>
      <c r="E1033" s="1">
        <v>0</v>
      </c>
      <c r="F1033" s="1">
        <v>0</v>
      </c>
      <c r="G1033" s="2">
        <f t="shared" si="22"/>
        <v>185020.40649999998</v>
      </c>
      <c r="H1033" s="2">
        <f t="shared" si="19"/>
        <v>0.53000000002793968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39863729.659999996</v>
      </c>
      <c r="D1034" s="1">
        <f>BILANCA!E56</f>
        <v>34574886.5</v>
      </c>
      <c r="E1034" s="1">
        <v>0</v>
      </c>
      <c r="F1034" s="1">
        <v>0</v>
      </c>
      <c r="G1034" s="2">
        <f t="shared" si="22"/>
        <v>5559688.6356600001</v>
      </c>
      <c r="H1034" s="2">
        <f t="shared" si="19"/>
        <v>0.84000000357627869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39837162.119999997</v>
      </c>
      <c r="D1035" s="1">
        <f>BILANCA!E57</f>
        <v>34553982.659999996</v>
      </c>
      <c r="E1035" s="1">
        <v>0</v>
      </c>
      <c r="F1035" s="1">
        <v>0</v>
      </c>
      <c r="G1035" s="2">
        <f t="shared" si="22"/>
        <v>5665146.6268799994</v>
      </c>
      <c r="H1035" s="2">
        <f t="shared" si="19"/>
        <v>0.46000000089406967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26567.54</v>
      </c>
      <c r="D1036" s="1">
        <f>BILANCA!E58</f>
        <v>20903.84</v>
      </c>
      <c r="E1036" s="1">
        <v>0</v>
      </c>
      <c r="F1036" s="1">
        <v>0</v>
      </c>
      <c r="G1036" s="2">
        <f t="shared" si="22"/>
        <v>3623.8866600000001</v>
      </c>
      <c r="H1036" s="2">
        <f t="shared" si="19"/>
        <v>0.61999999999898137</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82563259.810000002</v>
      </c>
      <c r="D1046" s="1">
        <f>BILANCA!E68</f>
        <v>86026046.799999982</v>
      </c>
      <c r="E1046" s="1">
        <v>0</v>
      </c>
      <c r="F1046" s="1">
        <v>0</v>
      </c>
      <c r="G1046" s="2">
        <f t="shared" si="22"/>
        <v>16040767.264829999</v>
      </c>
      <c r="H1046" s="2">
        <f t="shared" si="19"/>
        <v>0.39000001549720764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14368686.659999998</v>
      </c>
      <c r="D1047" s="1">
        <f>BILANCA!E69</f>
        <v>21708266.770000003</v>
      </c>
      <c r="E1047" s="1">
        <v>0</v>
      </c>
      <c r="F1047" s="1">
        <v>0</v>
      </c>
      <c r="G1047" s="2">
        <f t="shared" si="22"/>
        <v>3698254.0928000002</v>
      </c>
      <c r="H1047" s="2">
        <f t="shared" si="19"/>
        <v>0.56999999843537807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14360914.709999999</v>
      </c>
      <c r="D1048" s="1">
        <f>BILANCA!E70</f>
        <v>21397698.670000002</v>
      </c>
      <c r="E1048" s="1">
        <v>0</v>
      </c>
      <c r="F1048" s="1">
        <v>0</v>
      </c>
      <c r="G1048" s="2">
        <f t="shared" si="22"/>
        <v>3715160.2832500003</v>
      </c>
      <c r="H1048" s="2">
        <f t="shared" si="19"/>
        <v>0.61999999918043613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154113.44</v>
      </c>
      <c r="D1049" s="1">
        <f>BILANCA!E71</f>
        <v>0</v>
      </c>
      <c r="E1049" s="1">
        <v>0</v>
      </c>
      <c r="F1049" s="1">
        <v>0</v>
      </c>
      <c r="G1049" s="2">
        <f t="shared" si="22"/>
        <v>10171.48704</v>
      </c>
      <c r="H1049" s="2">
        <f t="shared" si="19"/>
        <v>0.44000000000232831</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14201899.16</v>
      </c>
      <c r="D1050" s="1">
        <f>BILANCA!E72</f>
        <v>21397698.670000002</v>
      </c>
      <c r="E1050" s="1">
        <v>0</v>
      </c>
      <c r="F1050" s="1">
        <v>0</v>
      </c>
      <c r="G1050" s="2">
        <f t="shared" si="22"/>
        <v>3818818.8655000008</v>
      </c>
      <c r="H1050" s="2">
        <f t="shared" si="19"/>
        <v>0.48999999836087227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4902.1099999999997</v>
      </c>
      <c r="D1052" s="1">
        <f>BILANCA!E74</f>
        <v>0</v>
      </c>
      <c r="E1052" s="1">
        <v>0</v>
      </c>
      <c r="F1052" s="1">
        <v>0</v>
      </c>
      <c r="G1052" s="2">
        <f t="shared" si="22"/>
        <v>338.24558999999999</v>
      </c>
      <c r="H1052" s="2">
        <f t="shared" si="19"/>
        <v>0.10999999999967258</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5978.91</v>
      </c>
      <c r="D1053" s="1">
        <f>BILANCA!E75</f>
        <v>309068.51</v>
      </c>
      <c r="E1053" s="1">
        <v>0</v>
      </c>
      <c r="F1053" s="1">
        <v>0</v>
      </c>
      <c r="G1053" s="2">
        <f t="shared" si="22"/>
        <v>43688.115100000003</v>
      </c>
      <c r="H1053" s="2">
        <f t="shared" si="19"/>
        <v>0.57999999999083229</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1793.04</v>
      </c>
      <c r="D1054" s="1">
        <f>BILANCA!E76</f>
        <v>1499.59</v>
      </c>
      <c r="E1054" s="1">
        <v>0</v>
      </c>
      <c r="F1054" s="1">
        <v>0</v>
      </c>
      <c r="G1054" s="2">
        <f t="shared" si="22"/>
        <v>340.24761999999998</v>
      </c>
      <c r="H1054" s="2">
        <f t="shared" si="19"/>
        <v>0.45000000000004547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1488638.04</v>
      </c>
      <c r="D1056" s="1">
        <f>BILANCA!E78</f>
        <v>1267345.8899999999</v>
      </c>
      <c r="E1056" s="1">
        <v>0</v>
      </c>
      <c r="F1056" s="1">
        <v>0</v>
      </c>
      <c r="G1056" s="2">
        <f t="shared" si="22"/>
        <v>293703.07685999997</v>
      </c>
      <c r="H1056" s="2">
        <f t="shared" si="19"/>
        <v>0.15000000013969839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242820.4</v>
      </c>
      <c r="D1057" s="1">
        <f>BILANCA!E79</f>
        <v>242820.4</v>
      </c>
      <c r="E1057" s="1">
        <v>0</v>
      </c>
      <c r="F1057" s="1">
        <v>0</v>
      </c>
      <c r="G1057" s="2">
        <f t="shared" si="22"/>
        <v>53906.128799999991</v>
      </c>
      <c r="H1057" s="2">
        <f t="shared" si="19"/>
        <v>0.79999999998835847</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242820.4</v>
      </c>
      <c r="D1058" s="1">
        <f>BILANCA!E80</f>
        <v>242820.4</v>
      </c>
      <c r="E1058" s="1">
        <v>0</v>
      </c>
      <c r="F1058" s="1">
        <v>0</v>
      </c>
      <c r="G1058" s="2">
        <f t="shared" si="22"/>
        <v>54634.59</v>
      </c>
      <c r="H1058" s="2">
        <f t="shared" si="19"/>
        <v>0.79999999998835847</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1061.57</v>
      </c>
      <c r="D1061" s="1">
        <f>BILANCA!E83</f>
        <v>944.9</v>
      </c>
      <c r="E1061" s="1">
        <v>0</v>
      </c>
      <c r="F1061" s="1">
        <v>0</v>
      </c>
      <c r="G1061" s="2">
        <f t="shared" si="22"/>
        <v>230.20686000000001</v>
      </c>
      <c r="H1061" s="2">
        <f t="shared" si="19"/>
        <v>0.5300000000000864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4426.8999999999996</v>
      </c>
      <c r="D1062" s="1">
        <f>BILANCA!E84</f>
        <v>6193.22</v>
      </c>
      <c r="E1062" s="1">
        <v>0</v>
      </c>
      <c r="F1062" s="1">
        <v>0</v>
      </c>
      <c r="G1062" s="2">
        <f t="shared" si="22"/>
        <v>1328.25386</v>
      </c>
      <c r="H1062" s="2">
        <f t="shared" si="19"/>
        <v>0.32000000000061846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1240329.17</v>
      </c>
      <c r="D1064" s="1">
        <f>BILANCA!E86</f>
        <v>1017387.37</v>
      </c>
      <c r="E1064" s="1">
        <v>0</v>
      </c>
      <c r="F1064" s="1">
        <v>0</v>
      </c>
      <c r="G1064" s="2">
        <f t="shared" si="22"/>
        <v>265283.41671000002</v>
      </c>
      <c r="H1064" s="2">
        <f t="shared" si="19"/>
        <v>0.53999999992083758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2866956.76</v>
      </c>
      <c r="D1065" s="1">
        <f>BILANCA!E87</f>
        <v>3226351.09</v>
      </c>
      <c r="E1065" s="1">
        <v>0</v>
      </c>
      <c r="F1065" s="1">
        <v>0</v>
      </c>
      <c r="G1065" s="2">
        <f t="shared" si="22"/>
        <v>764212.03307999996</v>
      </c>
      <c r="H1065" s="2">
        <f t="shared" si="19"/>
        <v>0.33000000007450581</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2866956.76</v>
      </c>
      <c r="D1066" s="1">
        <f>BILANCA!E88</f>
        <v>3226351.09</v>
      </c>
      <c r="E1066" s="1">
        <v>0</v>
      </c>
      <c r="F1066" s="1">
        <v>0</v>
      </c>
      <c r="G1066" s="2">
        <f t="shared" si="22"/>
        <v>773531.69201999996</v>
      </c>
      <c r="H1066" s="2">
        <f t="shared" si="19"/>
        <v>0.33000000007450581</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2866956.76</v>
      </c>
      <c r="D1067" s="1">
        <f>BILANCA!E89</f>
        <v>3226351.09</v>
      </c>
      <c r="E1067" s="1">
        <v>0</v>
      </c>
      <c r="F1067" s="1">
        <v>0</v>
      </c>
      <c r="G1067" s="2">
        <f t="shared" si="22"/>
        <v>782851.35095999995</v>
      </c>
      <c r="H1067" s="2">
        <f t="shared" si="19"/>
        <v>0.33000000007450581</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49806602.960000001</v>
      </c>
      <c r="D1112" s="1">
        <f>BILANCA!E134</f>
        <v>46093851.609999999</v>
      </c>
      <c r="E1112" s="1">
        <v>0</v>
      </c>
      <c r="F1112" s="1">
        <v>0</v>
      </c>
      <c r="G1112" s="2">
        <f t="shared" si="22"/>
        <v>18317265.497220002</v>
      </c>
      <c r="H1112" s="2">
        <f t="shared" si="23"/>
        <v>0.42999999970197678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49806602.960000001</v>
      </c>
      <c r="D1113" s="1">
        <f>BILANCA!E135</f>
        <v>46093851.609999999</v>
      </c>
      <c r="E1113" s="1">
        <v>0</v>
      </c>
      <c r="F1113" s="1">
        <v>0</v>
      </c>
      <c r="G1113" s="2">
        <f t="shared" si="22"/>
        <v>18459259.803400002</v>
      </c>
      <c r="H1113" s="2">
        <f t="shared" si="23"/>
        <v>0.42999999970197678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49806602.960000001</v>
      </c>
      <c r="D1117" s="1">
        <f>BILANCA!E139</f>
        <v>46093851.609999999</v>
      </c>
      <c r="E1117" s="1">
        <v>0</v>
      </c>
      <c r="F1117" s="1">
        <v>0</v>
      </c>
      <c r="G1117" s="2">
        <f t="shared" si="22"/>
        <v>19027237.02812</v>
      </c>
      <c r="H1117" s="2">
        <f t="shared" si="23"/>
        <v>0.42999999970197678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8673423.4199999981</v>
      </c>
      <c r="D1124" s="1">
        <f>BILANCA!E146</f>
        <v>8130378.5099999961</v>
      </c>
      <c r="E1124" s="1">
        <v>0</v>
      </c>
      <c r="F1124" s="1">
        <v>0</v>
      </c>
      <c r="G1124" s="2">
        <f t="shared" si="22"/>
        <v>3515719.4420399982</v>
      </c>
      <c r="H1124" s="2">
        <f t="shared" si="23"/>
        <v>0.91000000201165676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2013358.58</v>
      </c>
      <c r="D1125" s="1">
        <f>BILANCA!E147</f>
        <v>1851709.85</v>
      </c>
      <c r="E1125" s="1">
        <v>0</v>
      </c>
      <c r="F1125" s="1">
        <v>0</v>
      </c>
      <c r="G1125" s="2">
        <f t="shared" si="22"/>
        <v>811782.51575999998</v>
      </c>
      <c r="H1125" s="2">
        <f t="shared" si="23"/>
        <v>0.56999999983236194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1800981.76</v>
      </c>
      <c r="D1127" s="1">
        <f>BILANCA!E149</f>
        <v>1121548.96</v>
      </c>
      <c r="E1127" s="1">
        <v>0</v>
      </c>
      <c r="F1127" s="1">
        <v>0</v>
      </c>
      <c r="G1127" s="2">
        <f t="shared" si="22"/>
        <v>582347.47392000002</v>
      </c>
      <c r="H1127" s="2">
        <f t="shared" si="23"/>
        <v>0.28000000002793968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174366.17</v>
      </c>
      <c r="D1129" s="1">
        <f>BILANCA!E151</f>
        <v>97187.09</v>
      </c>
      <c r="E1129" s="1">
        <v>0</v>
      </c>
      <c r="F1129" s="1">
        <v>0</v>
      </c>
      <c r="G1129" s="2">
        <f t="shared" si="22"/>
        <v>53836.091099999998</v>
      </c>
      <c r="H1129" s="2">
        <f t="shared" si="23"/>
        <v>0.26000000000931323</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147086.79999999999</v>
      </c>
      <c r="D1130" s="1">
        <f>BILANCA!E152</f>
        <v>431202.97</v>
      </c>
      <c r="E1130" s="1">
        <v>0</v>
      </c>
      <c r="F1130" s="1">
        <v>0</v>
      </c>
      <c r="G1130" s="2">
        <f t="shared" si="22"/>
        <v>148395.43277999997</v>
      </c>
      <c r="H1130" s="2">
        <f t="shared" si="23"/>
        <v>0.23000000003958121</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62024.08</v>
      </c>
      <c r="D1131" s="1">
        <f>BILANCA!E153</f>
        <v>64760.4</v>
      </c>
      <c r="E1131" s="1">
        <v>0</v>
      </c>
      <c r="F1131" s="1">
        <v>0</v>
      </c>
      <c r="G1131" s="2">
        <f t="shared" si="22"/>
        <v>28348.642240000001</v>
      </c>
      <c r="H1131" s="2">
        <f t="shared" si="23"/>
        <v>0.48000000000320142</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1592.3</v>
      </c>
      <c r="E1132" s="1">
        <v>0</v>
      </c>
      <c r="F1132" s="1">
        <v>0</v>
      </c>
      <c r="G1132" s="2">
        <f t="shared" si="22"/>
        <v>474.50539999999995</v>
      </c>
      <c r="H1132" s="2">
        <f t="shared" si="23"/>
        <v>0.29999999999995453</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1417504.71</v>
      </c>
      <c r="D1135" s="1">
        <f>BILANCA!E157</f>
        <v>526806.19999999995</v>
      </c>
      <c r="E1135" s="1">
        <v>0</v>
      </c>
      <c r="F1135" s="1">
        <v>0</v>
      </c>
      <c r="G1135" s="2">
        <f t="shared" si="22"/>
        <v>375609.80071999994</v>
      </c>
      <c r="H1135" s="2">
        <f t="shared" si="23"/>
        <v>0.48999999999068677</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9491169.6799999997</v>
      </c>
      <c r="D1136" s="1">
        <f>BILANCA!E158</f>
        <v>8747796.1500000004</v>
      </c>
      <c r="E1136" s="1">
        <v>0</v>
      </c>
      <c r="F1136" s="1">
        <v>0</v>
      </c>
      <c r="G1136" s="2">
        <f t="shared" si="22"/>
        <v>4128974.5829400001</v>
      </c>
      <c r="H1136" s="2">
        <f t="shared" si="23"/>
        <v>0.47000000067055225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11448859.65</v>
      </c>
      <c r="D1137" s="1">
        <f>BILANCA!E159</f>
        <v>10363248.67</v>
      </c>
      <c r="E1137" s="1">
        <v>0</v>
      </c>
      <c r="F1137" s="1">
        <v>0</v>
      </c>
      <c r="G1137" s="2">
        <f t="shared" si="22"/>
        <v>4955004.9764599996</v>
      </c>
      <c r="H1137" s="2">
        <f t="shared" si="23"/>
        <v>0.67999999970197678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142358.42000000001</v>
      </c>
      <c r="D1138" s="1">
        <f>BILANCA!E160</f>
        <v>121210.74</v>
      </c>
      <c r="E1138" s="1">
        <v>0</v>
      </c>
      <c r="F1138" s="1">
        <v>0</v>
      </c>
      <c r="G1138" s="2">
        <f t="shared" si="22"/>
        <v>59640.8845</v>
      </c>
      <c r="H1138" s="2">
        <f t="shared" si="23"/>
        <v>0.680000000007567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4541.54</v>
      </c>
      <c r="D1140" s="1">
        <f>BILANCA!E162</f>
        <v>4642.7</v>
      </c>
      <c r="E1140" s="1">
        <v>0</v>
      </c>
      <c r="F1140" s="1">
        <v>0</v>
      </c>
      <c r="G1140" s="2">
        <f t="shared" si="22"/>
        <v>2170.8295800000001</v>
      </c>
      <c r="H1140" s="2">
        <f t="shared" si="23"/>
        <v>0.76000000000021828</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16227846.210000001</v>
      </c>
      <c r="D1141" s="1">
        <f>BILANCA!E163</f>
        <v>14079778.560000001</v>
      </c>
      <c r="E1141" s="1">
        <v>0</v>
      </c>
      <c r="F1141" s="1">
        <v>0</v>
      </c>
      <c r="G1141" s="2">
        <f t="shared" si="22"/>
        <v>7013209.7261399999</v>
      </c>
      <c r="H1141" s="2">
        <f t="shared" si="23"/>
        <v>0.65000000037252903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2711536.78</v>
      </c>
      <c r="D1142" s="1">
        <f>BILANCA!E164</f>
        <v>2380272.13</v>
      </c>
      <c r="E1142" s="1">
        <v>0</v>
      </c>
      <c r="F1142" s="1">
        <v>0</v>
      </c>
      <c r="G1142" s="2">
        <f t="shared" si="22"/>
        <v>1188060.88536</v>
      </c>
      <c r="H1142" s="2">
        <f t="shared" si="23"/>
        <v>0.35000000009313226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3843.77</v>
      </c>
      <c r="D1143" s="1">
        <f>BILANCA!E165</f>
        <v>3843.77</v>
      </c>
      <c r="E1143" s="1">
        <v>0</v>
      </c>
      <c r="F1143" s="1">
        <v>0</v>
      </c>
      <c r="G1143" s="2">
        <f t="shared" si="22"/>
        <v>1845.0095999999999</v>
      </c>
      <c r="H1143" s="2">
        <f t="shared" si="23"/>
        <v>0.46000000000003638</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2830213.26</v>
      </c>
      <c r="D1144" s="1">
        <f>BILANCA!E166</f>
        <v>2482457.21</v>
      </c>
      <c r="E1144" s="1">
        <v>0</v>
      </c>
      <c r="F1144" s="1">
        <v>0</v>
      </c>
      <c r="G1144" s="2">
        <f t="shared" si="22"/>
        <v>1255015.55648</v>
      </c>
      <c r="H1144" s="2">
        <f t="shared" si="23"/>
        <v>0.46999999973922968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122520.25</v>
      </c>
      <c r="D1147" s="1">
        <f>BILANCA!E169</f>
        <v>106028.85</v>
      </c>
      <c r="E1147" s="1">
        <v>0</v>
      </c>
      <c r="F1147" s="1">
        <v>0</v>
      </c>
      <c r="G1147" s="2">
        <f t="shared" si="22"/>
        <v>54870.783800000005</v>
      </c>
      <c r="H1147" s="2">
        <f t="shared" si="23"/>
        <v>0.39999999999417923</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2647415.19</v>
      </c>
      <c r="D1148" s="1">
        <f>BILANCA!E170</f>
        <v>3219580.8</v>
      </c>
      <c r="E1148" s="1">
        <v>0</v>
      </c>
      <c r="F1148" s="1">
        <v>0</v>
      </c>
      <c r="G1148" s="2">
        <f t="shared" si="22"/>
        <v>1499285.1703499998</v>
      </c>
      <c r="H1148" s="2">
        <f t="shared" si="23"/>
        <v>0.39000000013038516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28746.47</v>
      </c>
      <c r="D1149" s="1">
        <f>BILANCA!E171</f>
        <v>6794.04</v>
      </c>
      <c r="E1149" s="1">
        <v>0</v>
      </c>
      <c r="F1149" s="1">
        <v>0</v>
      </c>
      <c r="G1149" s="2">
        <f t="shared" si="22"/>
        <v>7027.5353000000005</v>
      </c>
      <c r="H1149" s="2">
        <f t="shared" si="23"/>
        <v>0.51000000000112777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4230.3599999999997</v>
      </c>
      <c r="D1150" s="1">
        <f>BILANCA!E172</f>
        <v>0</v>
      </c>
      <c r="E1150" s="1">
        <v>0</v>
      </c>
      <c r="F1150" s="1">
        <v>0</v>
      </c>
      <c r="G1150" s="2">
        <f t="shared" si="22"/>
        <v>706.47011999999995</v>
      </c>
      <c r="H1150" s="2">
        <f t="shared" si="23"/>
        <v>0.35999999999967258</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2614438.36</v>
      </c>
      <c r="D1151" s="1">
        <f>BILANCA!E173</f>
        <v>3212786.76</v>
      </c>
      <c r="E1151" s="1">
        <v>0</v>
      </c>
      <c r="F1151" s="1">
        <v>0</v>
      </c>
      <c r="G1151" s="2">
        <f t="shared" si="22"/>
        <v>1518721.99584</v>
      </c>
      <c r="H1151" s="2">
        <f t="shared" si="23"/>
        <v>0.60000000009313226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357395298.84999996</v>
      </c>
      <c r="D1152" s="1">
        <f>BILANCA!E175</f>
        <v>358632521.58000004</v>
      </c>
      <c r="E1152" s="1">
        <v>0</v>
      </c>
      <c r="F1152" s="1">
        <v>0</v>
      </c>
      <c r="G1152" s="2">
        <f t="shared" si="22"/>
        <v>181617597.79969001</v>
      </c>
      <c r="H1152" s="2">
        <f t="shared" si="23"/>
        <v>0.56999999284744263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22943794.199999999</v>
      </c>
      <c r="D1153" s="1">
        <f>BILANCA!E176</f>
        <v>26124413.48</v>
      </c>
      <c r="E1153" s="1">
        <v>0</v>
      </c>
      <c r="F1153" s="1">
        <v>0</v>
      </c>
      <c r="G1153" s="2">
        <f t="shared" si="22"/>
        <v>12782745.597200001</v>
      </c>
      <c r="H1153" s="2">
        <f t="shared" si="23"/>
        <v>0.67999999970197678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7495347.75</v>
      </c>
      <c r="D1154" s="1">
        <f>BILANCA!E177</f>
        <v>6889385.5899999999</v>
      </c>
      <c r="E1154" s="1">
        <v>0</v>
      </c>
      <c r="F1154" s="1">
        <v>0</v>
      </c>
      <c r="G1154" s="2">
        <f t="shared" si="22"/>
        <v>3637874.3370300001</v>
      </c>
      <c r="H1154" s="2">
        <f t="shared" si="23"/>
        <v>0.66000000014901161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3080503.88</v>
      </c>
      <c r="D1155" s="1">
        <f>BILANCA!E178</f>
        <v>3876236</v>
      </c>
      <c r="E1155" s="1">
        <v>0</v>
      </c>
      <c r="F1155" s="1">
        <v>0</v>
      </c>
      <c r="G1155" s="2">
        <f t="shared" si="22"/>
        <v>1863271.8513599997</v>
      </c>
      <c r="H1155" s="2">
        <f t="shared" si="23"/>
        <v>0.12000000011175871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2488858.4300000002</v>
      </c>
      <c r="D1156" s="1">
        <f>BILANCA!E179</f>
        <v>1776528.18</v>
      </c>
      <c r="E1156" s="1">
        <v>0</v>
      </c>
      <c r="F1156" s="1">
        <v>0</v>
      </c>
      <c r="G1156" s="2">
        <f t="shared" si="22"/>
        <v>1045251.2586699999</v>
      </c>
      <c r="H1156" s="2">
        <f t="shared" si="23"/>
        <v>0.61000000010244548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6020.05</v>
      </c>
      <c r="D1157" s="1">
        <f>BILANCA!E180</f>
        <v>11537.49</v>
      </c>
      <c r="E1157" s="1">
        <v>0</v>
      </c>
      <c r="F1157" s="1">
        <v>0</v>
      </c>
      <c r="G1157" s="2">
        <f t="shared" si="22"/>
        <v>5062.5352199999998</v>
      </c>
      <c r="H1157" s="2">
        <f t="shared" si="23"/>
        <v>0.53999999999996362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6020.05</v>
      </c>
      <c r="D1160" s="1">
        <f>BILANCA!E183</f>
        <v>11537.49</v>
      </c>
      <c r="E1160" s="1">
        <v>0</v>
      </c>
      <c r="F1160" s="1">
        <v>0</v>
      </c>
      <c r="G1160" s="2">
        <f t="shared" si="22"/>
        <v>5149.8203100000001</v>
      </c>
      <c r="H1160" s="2">
        <f t="shared" si="23"/>
        <v>0.53999999999996362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64654.2</v>
      </c>
      <c r="D1161" s="1">
        <f>BILANCA!E184</f>
        <v>49304.160000000003</v>
      </c>
      <c r="E1161" s="1">
        <v>0</v>
      </c>
      <c r="F1161" s="1">
        <v>0</v>
      </c>
      <c r="G1161" s="2">
        <f t="shared" si="22"/>
        <v>29060.72856</v>
      </c>
      <c r="H1161" s="2">
        <f t="shared" si="23"/>
        <v>0.36000000000058208</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122690.08</v>
      </c>
      <c r="D1163" s="1">
        <f>BILANCA!E186</f>
        <v>198589.65</v>
      </c>
      <c r="E1163" s="1">
        <v>0</v>
      </c>
      <c r="F1163" s="1">
        <v>0</v>
      </c>
      <c r="G1163" s="2">
        <f t="shared" si="22"/>
        <v>93576.488399999987</v>
      </c>
      <c r="H1163" s="2">
        <f t="shared" si="23"/>
        <v>0.430000000007567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246146.45</v>
      </c>
      <c r="D1164" s="1">
        <f>BILANCA!E187</f>
        <v>106349.45</v>
      </c>
      <c r="E1164" s="1">
        <v>0</v>
      </c>
      <c r="F1164" s="1">
        <v>0</v>
      </c>
      <c r="G1164" s="2">
        <f t="shared" si="22"/>
        <v>83051.008349999989</v>
      </c>
      <c r="H1164" s="2">
        <f t="shared" si="23"/>
        <v>0.90000000000873115</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1486474.66</v>
      </c>
      <c r="D1165" s="1">
        <f>BILANCA!E188</f>
        <v>870840.66</v>
      </c>
      <c r="E1165" s="1">
        <v>0</v>
      </c>
      <c r="F1165" s="1">
        <v>0</v>
      </c>
      <c r="G1165" s="2">
        <f t="shared" si="22"/>
        <v>587524.38835999998</v>
      </c>
      <c r="H1165" s="2">
        <f t="shared" si="23"/>
        <v>0.68000000005122274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1420669.56</v>
      </c>
      <c r="D1166" s="1">
        <f>BILANCA!E189</f>
        <v>1317448.78</v>
      </c>
      <c r="E1166" s="1">
        <v>0</v>
      </c>
      <c r="F1166" s="1">
        <v>0</v>
      </c>
      <c r="G1166" s="2">
        <f t="shared" si="22"/>
        <v>742168.78295999998</v>
      </c>
      <c r="H1166" s="2">
        <f t="shared" si="23"/>
        <v>0.65999999991618097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14014311.939999999</v>
      </c>
      <c r="D1183" s="1">
        <f>BILANCA!E206</f>
        <v>17917579.109999999</v>
      </c>
      <c r="E1183" s="1">
        <v>0</v>
      </c>
      <c r="F1183" s="1">
        <v>0</v>
      </c>
      <c r="G1183" s="2">
        <f t="shared" si="22"/>
        <v>9969894.0320000015</v>
      </c>
      <c r="H1183" s="2">
        <f t="shared" si="23"/>
        <v>0.16999999992549419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14014311.939999999</v>
      </c>
      <c r="D1184" s="1">
        <f>BILANCA!E207</f>
        <v>17917579.109999999</v>
      </c>
      <c r="E1184" s="1">
        <v>0</v>
      </c>
      <c r="F1184" s="1">
        <v>0</v>
      </c>
      <c r="G1184" s="2">
        <f t="shared" si="22"/>
        <v>10019743.50216</v>
      </c>
      <c r="H1184" s="2">
        <f t="shared" si="23"/>
        <v>0.16999999992549419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14014311.939999999</v>
      </c>
      <c r="D1189" s="1">
        <f>BILANCA!E212</f>
        <v>17917579.109999999</v>
      </c>
      <c r="E1189" s="1">
        <v>0</v>
      </c>
      <c r="F1189" s="1">
        <v>0</v>
      </c>
      <c r="G1189" s="2">
        <f t="shared" si="22"/>
        <v>10268990.852959998</v>
      </c>
      <c r="H1189" s="2">
        <f t="shared" si="23"/>
        <v>0.16999999992549419</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13464.95</v>
      </c>
      <c r="D1211" s="1">
        <f>BILANCA!E234</f>
        <v>0</v>
      </c>
      <c r="E1211" s="1">
        <v>0</v>
      </c>
      <c r="F1211" s="1">
        <v>0</v>
      </c>
      <c r="G1211" s="2">
        <f t="shared" si="22"/>
        <v>3070.0086000000001</v>
      </c>
      <c r="H1211" s="2">
        <f t="shared" si="23"/>
        <v>4.9999999999272404E-2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13464.95</v>
      </c>
      <c r="D1212" s="1">
        <f>BILANCA!E235</f>
        <v>0</v>
      </c>
      <c r="E1212" s="1">
        <v>0</v>
      </c>
      <c r="F1212" s="1">
        <v>0</v>
      </c>
      <c r="G1212" s="2">
        <f t="shared" si="22"/>
        <v>3083.4735500000002</v>
      </c>
      <c r="H1212" s="2">
        <f t="shared" si="23"/>
        <v>4.9999999999272404E-2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334451504.64999998</v>
      </c>
      <c r="D1214" s="1">
        <f>BILANCA!E237</f>
        <v>332508108.10000002</v>
      </c>
      <c r="E1214" s="1">
        <v>0</v>
      </c>
      <c r="F1214" s="1">
        <v>0</v>
      </c>
      <c r="G1214" s="2">
        <f t="shared" si="22"/>
        <v>230877043.51635</v>
      </c>
      <c r="H1214" s="2">
        <f t="shared" si="23"/>
        <v>0.45000004768371582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313776924.91999996</v>
      </c>
      <c r="D1215" s="1">
        <f>BILANCA!E238</f>
        <v>304591898.87</v>
      </c>
      <c r="E1215" s="1">
        <v>0</v>
      </c>
      <c r="F1215" s="1">
        <v>0</v>
      </c>
      <c r="G1215" s="2">
        <f t="shared" si="22"/>
        <v>214126887.65711999</v>
      </c>
      <c r="H1215" s="2">
        <f t="shared" si="23"/>
        <v>0.21000003814697266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327791236.85999995</v>
      </c>
      <c r="D1216" s="1">
        <f>BILANCA!E239</f>
        <v>322509477.98000002</v>
      </c>
      <c r="E1216" s="1">
        <v>0</v>
      </c>
      <c r="F1216" s="1">
        <v>0</v>
      </c>
      <c r="G1216" s="2">
        <f t="shared" si="22"/>
        <v>226664774.92706001</v>
      </c>
      <c r="H1216" s="2">
        <f t="shared" si="23"/>
        <v>0.1600000262260437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327253565.20999998</v>
      </c>
      <c r="D1217" s="1">
        <f>BILANCA!E240</f>
        <v>321975525.05000001</v>
      </c>
      <c r="E1217" s="1">
        <v>0</v>
      </c>
      <c r="F1217" s="1">
        <v>0</v>
      </c>
      <c r="G1217" s="2">
        <f t="shared" si="22"/>
        <v>227261879.98254001</v>
      </c>
      <c r="H1217" s="2">
        <f t="shared" si="23"/>
        <v>0.25999999046325684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537671.65</v>
      </c>
      <c r="D1218" s="1">
        <f>BILANCA!E241</f>
        <v>533952.93000000005</v>
      </c>
      <c r="E1218" s="1">
        <v>0</v>
      </c>
      <c r="F1218" s="1">
        <v>0</v>
      </c>
      <c r="G1218" s="2">
        <f t="shared" si="22"/>
        <v>377310.71484999999</v>
      </c>
      <c r="H1218" s="2">
        <f t="shared" si="23"/>
        <v>0.41999999992549419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14014311.939999999</v>
      </c>
      <c r="D1219" s="1">
        <f>BILANCA!E242</f>
        <v>17917579.109999999</v>
      </c>
      <c r="E1219" s="1">
        <v>0</v>
      </c>
      <c r="F1219" s="1">
        <v>0</v>
      </c>
      <c r="G1219" s="2">
        <f t="shared" si="22"/>
        <v>11764474.957759999</v>
      </c>
      <c r="H1219" s="2">
        <f t="shared" si="23"/>
        <v>0.16999999992549419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14014311.939999999</v>
      </c>
      <c r="D1220" s="1">
        <f>BILANCA!E243</f>
        <v>17917579.109999999</v>
      </c>
      <c r="E1220" s="1">
        <v>0</v>
      </c>
      <c r="F1220" s="1">
        <v>0</v>
      </c>
      <c r="G1220" s="2">
        <f t="shared" si="22"/>
        <v>11814324.427919999</v>
      </c>
      <c r="H1220" s="2">
        <f t="shared" si="23"/>
        <v>0.16999999992549419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9987937.9899999984</v>
      </c>
      <c r="D1222" s="1">
        <f>BILANCA!E245</f>
        <v>18146044.32</v>
      </c>
      <c r="E1222" s="1">
        <v>0</v>
      </c>
      <c r="F1222" s="1">
        <v>0</v>
      </c>
      <c r="G1222" s="2">
        <f t="shared" si="22"/>
        <v>11060926.364569999</v>
      </c>
      <c r="H1222" s="2">
        <f t="shared" si="23"/>
        <v>0.33000000193715096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35817710.829999998</v>
      </c>
      <c r="D1223" s="1">
        <f>BILANCA!E246</f>
        <v>27852334.350000001</v>
      </c>
      <c r="E1223" s="1">
        <v>0</v>
      </c>
      <c r="F1223" s="1">
        <v>0</v>
      </c>
      <c r="G1223" s="2">
        <f t="shared" si="22"/>
        <v>21965371.087200001</v>
      </c>
      <c r="H1223" s="2">
        <f t="shared" si="23"/>
        <v>0.52000000327825546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29946583.789999999</v>
      </c>
      <c r="D1224" s="1">
        <f>BILANCA!E247</f>
        <v>24293073.920000002</v>
      </c>
      <c r="E1224" s="1">
        <v>0</v>
      </c>
      <c r="F1224" s="1">
        <v>0</v>
      </c>
      <c r="G1224" s="2">
        <f t="shared" si="22"/>
        <v>18926388.322829999</v>
      </c>
      <c r="H1224" s="2">
        <f t="shared" si="23"/>
        <v>0.28999999910593033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5871127.04</v>
      </c>
      <c r="D1226" s="1">
        <f>BILANCA!E249</f>
        <v>3559260.43</v>
      </c>
      <c r="E1226" s="1">
        <v>0</v>
      </c>
      <c r="F1226" s="1">
        <v>0</v>
      </c>
      <c r="G1226" s="2">
        <f t="shared" si="22"/>
        <v>3156484.4397</v>
      </c>
      <c r="H1226" s="2">
        <f t="shared" si="23"/>
        <v>0.47000000020489097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25829772.84</v>
      </c>
      <c r="D1227" s="1">
        <f>BILANCA!E250</f>
        <v>9706290.0299999993</v>
      </c>
      <c r="E1227" s="1">
        <v>0</v>
      </c>
      <c r="F1227" s="1">
        <v>0</v>
      </c>
      <c r="G1227" s="2">
        <f t="shared" si="22"/>
        <v>11039134.1076</v>
      </c>
      <c r="H1227" s="2">
        <f t="shared" si="23"/>
        <v>0.18999999947845936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25829772.84</v>
      </c>
      <c r="D1229" s="1">
        <f>BILANCA!E252</f>
        <v>9706290.0299999993</v>
      </c>
      <c r="E1229" s="1">
        <v>0</v>
      </c>
      <c r="F1229" s="1">
        <v>0</v>
      </c>
      <c r="G1229" s="2">
        <f t="shared" si="22"/>
        <v>11129618.8134</v>
      </c>
      <c r="H1229" s="2">
        <f t="shared" si="23"/>
        <v>0.18999999947845936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8108904.7699999996</v>
      </c>
      <c r="D1232" s="1">
        <f>BILANCA!E255</f>
        <v>7522123.79</v>
      </c>
      <c r="E1232" s="1">
        <v>0</v>
      </c>
      <c r="F1232" s="1">
        <v>0</v>
      </c>
      <c r="G1232" s="2">
        <f t="shared" si="22"/>
        <v>5765134.9351499993</v>
      </c>
      <c r="H1232" s="2">
        <f t="shared" si="23"/>
        <v>0.44000000040978193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2577736.9700000002</v>
      </c>
      <c r="D1233" s="1">
        <f>BILANCA!E256</f>
        <v>2248041.12</v>
      </c>
      <c r="E1233" s="1">
        <v>0</v>
      </c>
      <c r="F1233" s="1">
        <v>0</v>
      </c>
      <c r="G1233" s="2">
        <f t="shared" si="22"/>
        <v>1768454.8025000002</v>
      </c>
      <c r="H1233" s="2">
        <f t="shared" si="23"/>
        <v>0.14999999990686774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548589715.63</v>
      </c>
      <c r="D1236" s="1">
        <f>BILANCA!E259</f>
        <v>528308127.82999998</v>
      </c>
      <c r="E1236" s="1">
        <v>0</v>
      </c>
      <c r="F1236" s="1">
        <v>0</v>
      </c>
      <c r="G1236" s="2">
        <f t="shared" si="22"/>
        <v>406117110.73636997</v>
      </c>
      <c r="H1236" s="2">
        <f t="shared" si="23"/>
        <v>0.54000002145767212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548589715.63</v>
      </c>
      <c r="D1237" s="1">
        <f>BILANCA!E260</f>
        <v>528308127.82999998</v>
      </c>
      <c r="E1237" s="1">
        <v>0</v>
      </c>
      <c r="F1237" s="1">
        <v>0</v>
      </c>
      <c r="G1237" s="2">
        <f t="shared" si="22"/>
        <v>407722316.70765996</v>
      </c>
      <c r="H1237" s="2">
        <f t="shared" si="23"/>
        <v>0.54000002145767212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1052699.45</v>
      </c>
      <c r="D1238" s="1">
        <f>BILANCA!E262</f>
        <v>906093.36</v>
      </c>
      <c r="E1238" s="1">
        <v>0</v>
      </c>
      <c r="F1238" s="1">
        <v>0</v>
      </c>
      <c r="G1238" s="2">
        <f t="shared" si="22"/>
        <v>730545.97334999999</v>
      </c>
      <c r="H1238" s="2">
        <f t="shared" si="23"/>
        <v>0.80999999993946403</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1814257.31</v>
      </c>
      <c r="D1239" s="1">
        <f>BILANCA!E263</f>
        <v>2320257.73</v>
      </c>
      <c r="E1239" s="1">
        <v>0</v>
      </c>
      <c r="F1239" s="1">
        <v>0</v>
      </c>
      <c r="G1239" s="2">
        <f t="shared" si="22"/>
        <v>1652421.8291199999</v>
      </c>
      <c r="H1239" s="2">
        <f t="shared" si="23"/>
        <v>0.58000000007450581</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23883249.120000001</v>
      </c>
      <c r="D1240" s="1">
        <f>BILANCA!E264</f>
        <v>21442087.5</v>
      </c>
      <c r="E1240" s="1">
        <v>0</v>
      </c>
      <c r="F1240" s="1">
        <v>0</v>
      </c>
      <c r="G1240" s="2">
        <f t="shared" si="22"/>
        <v>17159227.99884</v>
      </c>
      <c r="H1240" s="2">
        <f t="shared" si="23"/>
        <v>0.62000000104308128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1018020.51</v>
      </c>
      <c r="D1241" s="1">
        <f>BILANCA!E265</f>
        <v>768069.57000000007</v>
      </c>
      <c r="E1241" s="1">
        <v>0</v>
      </c>
      <c r="F1241" s="1">
        <v>0</v>
      </c>
      <c r="G1241" s="2">
        <f t="shared" si="22"/>
        <v>658973.18969999999</v>
      </c>
      <c r="H1241" s="2">
        <f t="shared" si="23"/>
        <v>0.91999999992549419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287904.96999999997</v>
      </c>
      <c r="D1242" s="1">
        <f>BILANCA!E266</f>
        <v>269135.71000000002</v>
      </c>
      <c r="E1242" s="1">
        <v>0</v>
      </c>
      <c r="F1242" s="1">
        <v>0</v>
      </c>
      <c r="G1242" s="2">
        <f t="shared" ref="G1242:G1479" si="24">B1242/1000*C1242+B1242/500*D1242</f>
        <v>213979.68501000002</v>
      </c>
      <c r="H1242" s="2">
        <f t="shared" si="23"/>
        <v>0.32000000000698492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2546152.06</v>
      </c>
      <c r="D1243" s="1">
        <f>BILANCA!E267</f>
        <v>2217165.27</v>
      </c>
      <c r="E1243" s="1">
        <v>0</v>
      </c>
      <c r="F1243" s="1">
        <v>0</v>
      </c>
      <c r="G1243" s="2">
        <f t="shared" si="24"/>
        <v>1814925.476</v>
      </c>
      <c r="H1243" s="2">
        <f t="shared" si="23"/>
        <v>0.33000000007450581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168393.57</v>
      </c>
      <c r="D1244" s="1">
        <f>BILANCA!E268</f>
        <v>96104.42</v>
      </c>
      <c r="E1244" s="1">
        <v>0</v>
      </c>
      <c r="F1244" s="1">
        <v>0</v>
      </c>
      <c r="G1244" s="2">
        <f t="shared" si="24"/>
        <v>94117.22901000001</v>
      </c>
      <c r="H1244" s="2">
        <f t="shared" si="23"/>
        <v>0.84999999999126885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16964.95</v>
      </c>
      <c r="D1245" s="1">
        <f>BILANCA!E269</f>
        <v>6898.61</v>
      </c>
      <c r="E1245" s="1">
        <v>0</v>
      </c>
      <c r="F1245" s="1">
        <v>0</v>
      </c>
      <c r="G1245" s="2">
        <f t="shared" si="24"/>
        <v>8059.688540000001</v>
      </c>
      <c r="H1245" s="2">
        <f t="shared" si="23"/>
        <v>0.43999999999959982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1054970.6499999999</v>
      </c>
      <c r="D1247" s="1">
        <f>BILANCA!E271</f>
        <v>912154.01</v>
      </c>
      <c r="E1247" s="1">
        <v>0</v>
      </c>
      <c r="F1247" s="1">
        <v>0</v>
      </c>
      <c r="G1247" s="2">
        <f t="shared" si="24"/>
        <v>760129.56887999992</v>
      </c>
      <c r="H1247" s="2">
        <f t="shared" si="23"/>
        <v>0.36000000010244548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2230.33</v>
      </c>
      <c r="E1249" s="1">
        <v>0</v>
      </c>
      <c r="F1249" s="1">
        <v>0</v>
      </c>
      <c r="G1249" s="2">
        <f t="shared" si="24"/>
        <v>1186.53556</v>
      </c>
      <c r="H1249" s="2">
        <f t="shared" si="23"/>
        <v>0.32999999999992724</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1968075.26</v>
      </c>
      <c r="D1263" s="1">
        <f>BILANCA!E287</f>
        <v>774754.98</v>
      </c>
      <c r="E1263" s="1">
        <v>0</v>
      </c>
      <c r="F1263" s="1">
        <v>0</v>
      </c>
      <c r="G1263" s="2">
        <f t="shared" si="24"/>
        <v>984923.86160000018</v>
      </c>
      <c r="H1263" s="2">
        <f t="shared" si="23"/>
        <v>0.28000000002793968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5527272.4900000002</v>
      </c>
      <c r="D1264" s="1">
        <f>BILANCA!E288</f>
        <v>6114630.6100000003</v>
      </c>
      <c r="E1264" s="1">
        <v>0</v>
      </c>
      <c r="F1264" s="1">
        <v>0</v>
      </c>
      <c r="G1264" s="2">
        <f t="shared" si="24"/>
        <v>4989585.9725100007</v>
      </c>
      <c r="H1264" s="2">
        <f t="shared" si="23"/>
        <v>0.87999999988824129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370794.21</v>
      </c>
      <c r="D1265" s="1">
        <f>BILANCA!E289</f>
        <v>279797.3</v>
      </c>
      <c r="E1265" s="1">
        <v>0</v>
      </c>
      <c r="F1265" s="1">
        <v>0</v>
      </c>
      <c r="G1265" s="2">
        <f t="shared" si="24"/>
        <v>262369.64441999997</v>
      </c>
      <c r="H1265" s="2">
        <f t="shared" si="23"/>
        <v>0.51000000000931323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1049875.3500000001</v>
      </c>
      <c r="D1266" s="1">
        <f>BILANCA!E290</f>
        <v>1037651.4799999999</v>
      </c>
      <c r="E1266" s="1">
        <v>0</v>
      </c>
      <c r="F1266" s="1">
        <v>0</v>
      </c>
      <c r="G1266" s="2">
        <f t="shared" si="24"/>
        <v>884425.46172999986</v>
      </c>
      <c r="H1266" s="2">
        <f t="shared" si="23"/>
        <v>0.82999999995809048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14014311.939999999</v>
      </c>
      <c r="D1270" s="1">
        <f>BILANCA!E294</f>
        <v>17917579.109999999</v>
      </c>
      <c r="E1270" s="1">
        <v>0</v>
      </c>
      <c r="F1270" s="1">
        <v>0</v>
      </c>
      <c r="G1270" s="2">
        <f t="shared" si="24"/>
        <v>14306797.935919998</v>
      </c>
      <c r="H1270" s="2">
        <f t="shared" si="23"/>
        <v>0.16999999992549419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25957.26</v>
      </c>
      <c r="E1271" s="1">
        <v>0</v>
      </c>
      <c r="F1271" s="1">
        <v>0</v>
      </c>
      <c r="G1271" s="2">
        <f t="shared" si="24"/>
        <v>14951.381759999998</v>
      </c>
      <c r="H1271" s="2">
        <f t="shared" si="23"/>
        <v>0.25999999999839929</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205316.59</v>
      </c>
      <c r="D1273" s="1">
        <f>BILANCA!E297</f>
        <v>258823.08</v>
      </c>
      <c r="E1273" s="1">
        <v>0</v>
      </c>
      <c r="F1273" s="1">
        <v>0</v>
      </c>
      <c r="G1273" s="2">
        <f t="shared" si="24"/>
        <v>209659.19749999998</v>
      </c>
      <c r="H1273" s="2">
        <f t="shared" si="23"/>
        <v>0.48999999999068677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7298.89</v>
      </c>
      <c r="D1274" s="1">
        <f>BILANCA!E298</f>
        <v>40463.72</v>
      </c>
      <c r="E1274" s="1">
        <v>0</v>
      </c>
      <c r="F1274" s="1">
        <v>0</v>
      </c>
      <c r="G1274" s="2">
        <f t="shared" si="24"/>
        <v>25673.862029999997</v>
      </c>
      <c r="H1274" s="2">
        <f t="shared" si="23"/>
        <v>0.38999999999850843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98391.45</v>
      </c>
      <c r="D1275" s="1">
        <f>BILANCA!E299</f>
        <v>46736.32</v>
      </c>
      <c r="E1275" s="1">
        <v>0</v>
      </c>
      <c r="F1275" s="1">
        <v>0</v>
      </c>
      <c r="G1275" s="2">
        <f t="shared" si="24"/>
        <v>56024.314279999991</v>
      </c>
      <c r="H1275" s="2">
        <f t="shared" si="23"/>
        <v>0.76999999999679858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159824.76</v>
      </c>
      <c r="D1278" s="1">
        <f>BILANCA!E302</f>
        <v>22468.719999999994</v>
      </c>
      <c r="E1278" s="1">
        <v>0</v>
      </c>
      <c r="F1278" s="1">
        <v>0</v>
      </c>
      <c r="G1278" s="2">
        <f t="shared" si="24"/>
        <v>60404.848999999995</v>
      </c>
      <c r="H1278" s="2">
        <f t="shared" si="23"/>
        <v>0.51999999999679858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6686586.8499999996</v>
      </c>
      <c r="D1299" s="6">
        <f>'RAS-funkcijski'!E5</f>
        <v>7653999.0099999998</v>
      </c>
      <c r="E1299" s="6">
        <v>0</v>
      </c>
      <c r="F1299" s="6">
        <v>0</v>
      </c>
      <c r="G1299" s="7">
        <f t="shared" si="24"/>
        <v>21994.584869999999</v>
      </c>
      <c r="H1299" s="7">
        <f t="shared" si="23"/>
        <v>0.16000000014901161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6102448.0099999998</v>
      </c>
      <c r="D1300" s="1">
        <f>'RAS-funkcijski'!E6</f>
        <v>7076257.6399999997</v>
      </c>
      <c r="E1300" s="1">
        <v>0</v>
      </c>
      <c r="F1300" s="1">
        <v>0</v>
      </c>
      <c r="G1300" s="2">
        <f t="shared" si="24"/>
        <v>40509.926579999999</v>
      </c>
      <c r="H1300" s="2">
        <f t="shared" si="23"/>
        <v>0.37000000011175871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5972368.8700000001</v>
      </c>
      <c r="D1301" s="1">
        <f>'RAS-funkcijski'!E7</f>
        <v>6886446.0499999998</v>
      </c>
      <c r="E1301" s="1">
        <v>0</v>
      </c>
      <c r="F1301" s="1">
        <v>0</v>
      </c>
      <c r="G1301" s="2">
        <f t="shared" si="24"/>
        <v>59235.782909999994</v>
      </c>
      <c r="H1301" s="2">
        <f t="shared" si="23"/>
        <v>0.17999999970197678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130079.14</v>
      </c>
      <c r="D1302" s="1">
        <f>'RAS-funkcijski'!E8</f>
        <v>189811.59</v>
      </c>
      <c r="E1302" s="1">
        <v>0</v>
      </c>
      <c r="F1302" s="1">
        <v>0</v>
      </c>
      <c r="G1302" s="2">
        <f t="shared" si="24"/>
        <v>2038.8092799999999</v>
      </c>
      <c r="H1302" s="2">
        <f t="shared" si="23"/>
        <v>0.55000000000291038</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530208.66</v>
      </c>
      <c r="D1307" s="1">
        <f>'RAS-funkcijski'!E13</f>
        <v>525673.54</v>
      </c>
      <c r="E1307" s="1">
        <v>0</v>
      </c>
      <c r="F1307" s="1">
        <v>0</v>
      </c>
      <c r="G1307" s="2">
        <f t="shared" si="24"/>
        <v>14234.00166</v>
      </c>
      <c r="H1307" s="2">
        <f t="shared" si="23"/>
        <v>0.79999999993015081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530208.66</v>
      </c>
      <c r="D1310" s="1">
        <f>'RAS-funkcijski'!E16</f>
        <v>525673.54</v>
      </c>
      <c r="E1310" s="1">
        <v>0</v>
      </c>
      <c r="F1310" s="1">
        <v>0</v>
      </c>
      <c r="G1310" s="2">
        <f t="shared" si="24"/>
        <v>18978.668880000001</v>
      </c>
      <c r="H1310" s="2">
        <f t="shared" si="23"/>
        <v>0.79999999993015081</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53930.18</v>
      </c>
      <c r="D1313" s="1">
        <f>'RAS-funkcijski'!E19</f>
        <v>52067.83</v>
      </c>
      <c r="E1313" s="1">
        <v>0</v>
      </c>
      <c r="F1313" s="1">
        <v>0</v>
      </c>
      <c r="G1313" s="2">
        <f t="shared" si="24"/>
        <v>2370.9875999999999</v>
      </c>
      <c r="H1313" s="2">
        <f t="shared" si="23"/>
        <v>0.34999999999854481</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3282622.15</v>
      </c>
      <c r="D1322" s="1">
        <f>'RAS-funkcijski'!E28</f>
        <v>4828648.3600000003</v>
      </c>
      <c r="E1322" s="1">
        <v>0</v>
      </c>
      <c r="F1322" s="1">
        <v>0</v>
      </c>
      <c r="G1322" s="2">
        <f t="shared" si="24"/>
        <v>310558.05288000003</v>
      </c>
      <c r="H1322" s="2">
        <f t="shared" si="23"/>
        <v>0.51000000024214387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3282622.15</v>
      </c>
      <c r="D1324" s="1">
        <f>'RAS-funkcijski'!E30</f>
        <v>4828648.3600000003</v>
      </c>
      <c r="E1324" s="1">
        <v>0</v>
      </c>
      <c r="F1324" s="1">
        <v>0</v>
      </c>
      <c r="G1324" s="2">
        <f t="shared" si="24"/>
        <v>336437.89062000002</v>
      </c>
      <c r="H1324" s="2">
        <f t="shared" si="23"/>
        <v>0.51000000024214387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4528528.13</v>
      </c>
      <c r="D1329" s="1">
        <f>'RAS-funkcijski'!E35</f>
        <v>4411155.34</v>
      </c>
      <c r="E1329" s="1">
        <v>0</v>
      </c>
      <c r="F1329" s="1">
        <v>0</v>
      </c>
      <c r="G1329" s="2">
        <f t="shared" si="24"/>
        <v>413876.00310999993</v>
      </c>
      <c r="H1329" s="2">
        <f t="shared" si="23"/>
        <v>0.46999999973922968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554296.11</v>
      </c>
      <c r="D1330" s="1">
        <f>'RAS-funkcijski'!E36</f>
        <v>658567.39</v>
      </c>
      <c r="E1330" s="1">
        <v>0</v>
      </c>
      <c r="F1330" s="1">
        <v>0</v>
      </c>
      <c r="G1330" s="2">
        <f t="shared" si="24"/>
        <v>59885.788480000003</v>
      </c>
      <c r="H1330" s="2">
        <f t="shared" si="23"/>
        <v>0.5</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554296.11</v>
      </c>
      <c r="D1331" s="1">
        <f>'RAS-funkcijski'!E37</f>
        <v>658567.39</v>
      </c>
      <c r="E1331" s="1">
        <v>0</v>
      </c>
      <c r="F1331" s="1">
        <v>0</v>
      </c>
      <c r="G1331" s="2">
        <f t="shared" si="24"/>
        <v>61757.219370000006</v>
      </c>
      <c r="H1331" s="2">
        <f t="shared" si="23"/>
        <v>0.5</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25163.11</v>
      </c>
      <c r="D1348" s="1">
        <f>'RAS-funkcijski'!E54</f>
        <v>20857.349999999999</v>
      </c>
      <c r="E1348" s="1">
        <v>0</v>
      </c>
      <c r="F1348" s="1">
        <v>0</v>
      </c>
      <c r="G1348" s="2">
        <f t="shared" si="24"/>
        <v>3343.8905000000004</v>
      </c>
      <c r="H1348" s="2">
        <f t="shared" si="27"/>
        <v>0.45999999999912689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25163.11</v>
      </c>
      <c r="D1349" s="1">
        <f>'RAS-funkcijski'!E55</f>
        <v>20857.349999999999</v>
      </c>
      <c r="E1349" s="1">
        <v>0</v>
      </c>
      <c r="F1349" s="1">
        <v>0</v>
      </c>
      <c r="G1349" s="2">
        <f t="shared" si="24"/>
        <v>3410.7683099999995</v>
      </c>
      <c r="H1349" s="2">
        <f t="shared" si="27"/>
        <v>0.45999999999912689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7961.8</v>
      </c>
      <c r="D1355" s="1">
        <f>'RAS-funkcijski'!E61</f>
        <v>19027.439999999999</v>
      </c>
      <c r="E1355" s="1">
        <v>0</v>
      </c>
      <c r="F1355" s="1">
        <v>0</v>
      </c>
      <c r="G1355" s="2">
        <f t="shared" si="24"/>
        <v>2622.9507599999997</v>
      </c>
      <c r="H1355" s="2">
        <f t="shared" si="27"/>
        <v>0.63999999999850843</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7961.8</v>
      </c>
      <c r="D1358" s="1">
        <f>'RAS-funkcijski'!E64</f>
        <v>19027.439999999999</v>
      </c>
      <c r="E1358" s="1">
        <v>0</v>
      </c>
      <c r="F1358" s="1">
        <v>0</v>
      </c>
      <c r="G1358" s="2">
        <f t="shared" si="24"/>
        <v>2761.0007999999998</v>
      </c>
      <c r="H1358" s="2">
        <f t="shared" si="27"/>
        <v>0.63999999999850843</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50099.58</v>
      </c>
      <c r="D1360" s="1">
        <f>'RAS-funkcijski'!E66</f>
        <v>60022.16</v>
      </c>
      <c r="E1360" s="1">
        <v>0</v>
      </c>
      <c r="F1360" s="1">
        <v>0</v>
      </c>
      <c r="G1360" s="2">
        <f t="shared" si="24"/>
        <v>10548.9218</v>
      </c>
      <c r="H1360" s="2">
        <f t="shared" si="27"/>
        <v>0.58000000000174623</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31974.58</v>
      </c>
      <c r="D1365" s="1">
        <f>'RAS-funkcijski'!E71</f>
        <v>39706.53</v>
      </c>
      <c r="E1365" s="1">
        <v>0</v>
      </c>
      <c r="F1365" s="1">
        <v>0</v>
      </c>
      <c r="G1365" s="2">
        <f t="shared" si="24"/>
        <v>7462.971880000001</v>
      </c>
      <c r="H1365" s="2">
        <f t="shared" si="27"/>
        <v>0.88999999999941792</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18125</v>
      </c>
      <c r="D1366" s="1">
        <f>'RAS-funkcijski'!E72</f>
        <v>20315.63</v>
      </c>
      <c r="E1366" s="1">
        <v>0</v>
      </c>
      <c r="F1366" s="1">
        <v>0</v>
      </c>
      <c r="G1366" s="2">
        <f t="shared" si="24"/>
        <v>3995.4256800000003</v>
      </c>
      <c r="H1366" s="2">
        <f t="shared" si="27"/>
        <v>0.36999999999898137</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3891007.53</v>
      </c>
      <c r="D1368" s="1">
        <f>'RAS-funkcijski'!E74</f>
        <v>3652681</v>
      </c>
      <c r="E1368" s="1">
        <v>0</v>
      </c>
      <c r="F1368" s="1">
        <v>0</v>
      </c>
      <c r="G1368" s="2">
        <f t="shared" si="24"/>
        <v>783745.86710000003</v>
      </c>
      <c r="H1368" s="2">
        <f t="shared" si="27"/>
        <v>0.47000000020489097</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4244401</v>
      </c>
      <c r="D1369" s="1">
        <f>'RAS-funkcijski'!E75</f>
        <v>2970535.62</v>
      </c>
      <c r="E1369" s="1">
        <v>0</v>
      </c>
      <c r="F1369" s="1">
        <v>0</v>
      </c>
      <c r="G1369" s="2">
        <f t="shared" si="24"/>
        <v>723168.52903999994</v>
      </c>
      <c r="H1369" s="2">
        <f t="shared" si="27"/>
        <v>0.37999999988824129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2706400.44</v>
      </c>
      <c r="D1370" s="1">
        <f>'RAS-funkcijski'!E76</f>
        <v>1402235.77</v>
      </c>
      <c r="E1370" s="1">
        <v>0</v>
      </c>
      <c r="F1370" s="1">
        <v>0</v>
      </c>
      <c r="G1370" s="2">
        <f t="shared" si="24"/>
        <v>396782.78255999996</v>
      </c>
      <c r="H1370" s="2">
        <f t="shared" si="27"/>
        <v>0.66999999992549419</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399989.38</v>
      </c>
      <c r="D1371" s="1">
        <f>'RAS-funkcijski'!E77</f>
        <v>499989.23</v>
      </c>
      <c r="E1371" s="1">
        <v>0</v>
      </c>
      <c r="F1371" s="1">
        <v>0</v>
      </c>
      <c r="G1371" s="2">
        <f t="shared" si="24"/>
        <v>102197.65231999999</v>
      </c>
      <c r="H1371" s="2">
        <f t="shared" si="27"/>
        <v>0.60999999998603016</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848070.57</v>
      </c>
      <c r="D1372" s="1">
        <f>'RAS-funkcijski'!E78</f>
        <v>848632.15</v>
      </c>
      <c r="E1372" s="1">
        <v>0</v>
      </c>
      <c r="F1372" s="1">
        <v>0</v>
      </c>
      <c r="G1372" s="2">
        <f t="shared" si="24"/>
        <v>188354.78037999998</v>
      </c>
      <c r="H1372" s="2">
        <f t="shared" si="27"/>
        <v>0.58000000007450581</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630.80999999999995</v>
      </c>
      <c r="E1373" s="1">
        <v>0</v>
      </c>
      <c r="F1373" s="1">
        <v>0</v>
      </c>
      <c r="G1373" s="2">
        <f t="shared" si="24"/>
        <v>94.621499999999983</v>
      </c>
      <c r="H1373" s="2">
        <f t="shared" si="27"/>
        <v>0.19000000000005457</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289940.61</v>
      </c>
      <c r="D1375" s="1">
        <f>'RAS-funkcijski'!E81</f>
        <v>219047.66</v>
      </c>
      <c r="E1375" s="1">
        <v>0</v>
      </c>
      <c r="F1375" s="1">
        <v>0</v>
      </c>
      <c r="G1375" s="2">
        <f t="shared" si="24"/>
        <v>56058.766609999999</v>
      </c>
      <c r="H1375" s="2">
        <f t="shared" si="27"/>
        <v>0.73000000001047738</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24464244.02</v>
      </c>
      <c r="D1376" s="1">
        <f>'RAS-funkcijski'!E82</f>
        <v>19209295.879999999</v>
      </c>
      <c r="E1376" s="1">
        <v>0</v>
      </c>
      <c r="F1376" s="1">
        <v>0</v>
      </c>
      <c r="G1376" s="2">
        <f t="shared" si="24"/>
        <v>4904861.1908400003</v>
      </c>
      <c r="H1376" s="2">
        <f t="shared" si="27"/>
        <v>0.14000000059604645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24464244.02</v>
      </c>
      <c r="D1378" s="1">
        <f>'RAS-funkcijski'!E84</f>
        <v>19209295.879999999</v>
      </c>
      <c r="E1378" s="1">
        <v>0</v>
      </c>
      <c r="F1378" s="1">
        <v>0</v>
      </c>
      <c r="G1378" s="2">
        <f t="shared" si="24"/>
        <v>5030626.8624</v>
      </c>
      <c r="H1378" s="2">
        <f t="shared" si="27"/>
        <v>0.14000000059604645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587234.98</v>
      </c>
      <c r="D1383" s="1">
        <f>'RAS-funkcijski'!E89</f>
        <v>276752.96000000002</v>
      </c>
      <c r="E1383" s="1">
        <v>0</v>
      </c>
      <c r="F1383" s="1">
        <v>0</v>
      </c>
      <c r="G1383" s="2">
        <f t="shared" si="24"/>
        <v>96962.976500000019</v>
      </c>
      <c r="H1383" s="2">
        <f t="shared" si="27"/>
        <v>5.9999999997671694E-2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521559.11</v>
      </c>
      <c r="D1398" s="1">
        <f>'RAS-funkcijski'!E104</f>
        <v>207493.13</v>
      </c>
      <c r="E1398" s="1">
        <v>0</v>
      </c>
      <c r="F1398" s="1">
        <v>0</v>
      </c>
      <c r="G1398" s="2">
        <f t="shared" si="24"/>
        <v>93654.537000000011</v>
      </c>
      <c r="H1398" s="2">
        <f t="shared" si="27"/>
        <v>0.23999999999068677</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65675.87</v>
      </c>
      <c r="D1400" s="1">
        <f>'RAS-funkcijski'!E106</f>
        <v>69259.83</v>
      </c>
      <c r="E1400" s="1">
        <v>0</v>
      </c>
      <c r="F1400" s="1">
        <v>0</v>
      </c>
      <c r="G1400" s="2">
        <f t="shared" si="24"/>
        <v>20827.944059999998</v>
      </c>
      <c r="H1400" s="2">
        <f t="shared" si="27"/>
        <v>0.30000000000291038</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10585023.140000001</v>
      </c>
      <c r="D1401" s="1">
        <f>'RAS-funkcijski'!E107</f>
        <v>11302071.529999999</v>
      </c>
      <c r="E1401" s="1">
        <v>0</v>
      </c>
      <c r="F1401" s="1">
        <v>0</v>
      </c>
      <c r="G1401" s="2">
        <f t="shared" si="24"/>
        <v>3418484.1185999997</v>
      </c>
      <c r="H1401" s="2">
        <f t="shared" si="27"/>
        <v>0.6100000012665987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5614340.1500000004</v>
      </c>
      <c r="D1402" s="1">
        <f>'RAS-funkcijski'!E108</f>
        <v>6905813.3099999996</v>
      </c>
      <c r="E1402" s="1">
        <v>0</v>
      </c>
      <c r="F1402" s="1">
        <v>0</v>
      </c>
      <c r="G1402" s="2">
        <f t="shared" si="24"/>
        <v>2020300.5440799999</v>
      </c>
      <c r="H1402" s="2">
        <f t="shared" si="27"/>
        <v>0.4599999999627471</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4970682.99</v>
      </c>
      <c r="D1403" s="1">
        <f>'RAS-funkcijski'!E109</f>
        <v>4396258.22</v>
      </c>
      <c r="E1403" s="1">
        <v>0</v>
      </c>
      <c r="F1403" s="1">
        <v>0</v>
      </c>
      <c r="G1403" s="2">
        <f t="shared" si="24"/>
        <v>1445135.9401499999</v>
      </c>
      <c r="H1403" s="2">
        <f t="shared" si="27"/>
        <v>0.22999999951571226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36732115.640000001</v>
      </c>
      <c r="D1408" s="1">
        <f>'RAS-funkcijski'!E114</f>
        <v>46136667.630000003</v>
      </c>
      <c r="E1408" s="1">
        <v>0</v>
      </c>
      <c r="F1408" s="1">
        <v>0</v>
      </c>
      <c r="G1408" s="2">
        <f t="shared" si="24"/>
        <v>14190599.599000001</v>
      </c>
      <c r="H1408" s="2">
        <f t="shared" si="27"/>
        <v>0.72999999672174454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34457448.039999999</v>
      </c>
      <c r="D1409" s="1">
        <f>'RAS-funkcijski'!E115</f>
        <v>43667794.43</v>
      </c>
      <c r="E1409" s="1">
        <v>0</v>
      </c>
      <c r="F1409" s="1">
        <v>0</v>
      </c>
      <c r="G1409" s="2">
        <f t="shared" si="24"/>
        <v>13519027.095900001</v>
      </c>
      <c r="H1409" s="2">
        <f t="shared" si="27"/>
        <v>0.4699999988079071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12277746.83</v>
      </c>
      <c r="D1410" s="1">
        <f>'RAS-funkcijski'!E116</f>
        <v>15758159.83</v>
      </c>
      <c r="E1410" s="1">
        <v>0</v>
      </c>
      <c r="F1410" s="1">
        <v>0</v>
      </c>
      <c r="G1410" s="2">
        <f t="shared" si="24"/>
        <v>4904935.4468799997</v>
      </c>
      <c r="H1410" s="2">
        <f t="shared" si="27"/>
        <v>0.33999999985098839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22179701.210000001</v>
      </c>
      <c r="D1411" s="1">
        <f>'RAS-funkcijski'!E117</f>
        <v>27909634.600000001</v>
      </c>
      <c r="E1411" s="1">
        <v>0</v>
      </c>
      <c r="F1411" s="1">
        <v>0</v>
      </c>
      <c r="G1411" s="2">
        <f t="shared" si="24"/>
        <v>8813883.6563300006</v>
      </c>
      <c r="H1411" s="2">
        <f t="shared" si="27"/>
        <v>0.60999999940395355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1982184.64</v>
      </c>
      <c r="D1420" s="1">
        <f>'RAS-funkcijski'!E126</f>
        <v>1897760.7600000002</v>
      </c>
      <c r="E1420" s="1">
        <v>0</v>
      </c>
      <c r="F1420" s="1">
        <v>0</v>
      </c>
      <c r="G1420" s="2">
        <f t="shared" si="24"/>
        <v>704880.15152000007</v>
      </c>
      <c r="H1420" s="2">
        <f t="shared" si="27"/>
        <v>0.59999999986030161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23429.25</v>
      </c>
      <c r="E1421" s="1">
        <v>0</v>
      </c>
      <c r="F1421" s="1">
        <v>0</v>
      </c>
      <c r="G1421" s="2">
        <f t="shared" si="24"/>
        <v>5763.5955000000004</v>
      </c>
      <c r="H1421" s="2">
        <f t="shared" si="27"/>
        <v>0.25</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292482.96000000002</v>
      </c>
      <c r="D1422" s="1">
        <f>'RAS-funkcijski'!E128</f>
        <v>547683.18999999994</v>
      </c>
      <c r="E1422" s="1">
        <v>0</v>
      </c>
      <c r="F1422" s="1">
        <v>0</v>
      </c>
      <c r="G1422" s="2">
        <f t="shared" si="24"/>
        <v>172093.31816</v>
      </c>
      <c r="H1422" s="2">
        <f t="shared" si="27"/>
        <v>0.22999999992316589</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2582062.2400000002</v>
      </c>
      <c r="D1423" s="1">
        <f>'RAS-funkcijski'!E129</f>
        <v>6387587.6699999999</v>
      </c>
      <c r="E1423" s="1">
        <v>0</v>
      </c>
      <c r="F1423" s="1">
        <v>0</v>
      </c>
      <c r="G1423" s="2">
        <f t="shared" si="24"/>
        <v>1919654.6975</v>
      </c>
      <c r="H1423" s="2">
        <f t="shared" si="27"/>
        <v>0.57000000029802322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1142626.1000000001</v>
      </c>
      <c r="D1424" s="1">
        <f>'RAS-funkcijski'!E130</f>
        <v>284083.15999999997</v>
      </c>
      <c r="E1424" s="1">
        <v>0</v>
      </c>
      <c r="F1424" s="1">
        <v>0</v>
      </c>
      <c r="G1424" s="2">
        <f t="shared" si="24"/>
        <v>215559.84492</v>
      </c>
      <c r="H1424" s="2">
        <f t="shared" si="27"/>
        <v>0.26000000006752089</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1142626.1000000001</v>
      </c>
      <c r="D1426" s="1">
        <f>'RAS-funkcijski'!E132</f>
        <v>284083.15999999997</v>
      </c>
      <c r="E1426" s="1">
        <v>0</v>
      </c>
      <c r="F1426" s="1">
        <v>0</v>
      </c>
      <c r="G1426" s="2">
        <f t="shared" si="24"/>
        <v>218981.42976000003</v>
      </c>
      <c r="H1426" s="2">
        <f t="shared" si="27"/>
        <v>0.26000000006752089</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436447.98</v>
      </c>
      <c r="D1427" s="1">
        <f>'RAS-funkcijski'!E133</f>
        <v>4714242.05</v>
      </c>
      <c r="E1427" s="1">
        <v>0</v>
      </c>
      <c r="F1427" s="1">
        <v>0</v>
      </c>
      <c r="G1427" s="2">
        <f t="shared" si="24"/>
        <v>1272576.23832</v>
      </c>
      <c r="H1427" s="2">
        <f t="shared" si="27"/>
        <v>6.9999999832361937E-2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438364.19</v>
      </c>
      <c r="D1429" s="1">
        <f>'RAS-funkcijski'!E135</f>
        <v>526729.82999999996</v>
      </c>
      <c r="E1429" s="1">
        <v>0</v>
      </c>
      <c r="F1429" s="1">
        <v>0</v>
      </c>
      <c r="G1429" s="2">
        <f t="shared" si="24"/>
        <v>195428.92435000002</v>
      </c>
      <c r="H1429" s="2">
        <f t="shared" si="27"/>
        <v>0.36000000004423782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1509.06</v>
      </c>
      <c r="D1431" s="1">
        <f>'RAS-funkcijski'!E137</f>
        <v>1987.86</v>
      </c>
      <c r="E1431" s="1">
        <v>0</v>
      </c>
      <c r="F1431" s="1">
        <v>0</v>
      </c>
      <c r="G1431" s="2">
        <f t="shared" si="24"/>
        <v>729.47573999999997</v>
      </c>
      <c r="H1431" s="2">
        <f t="shared" si="27"/>
        <v>0.20000000000004547</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563114.91</v>
      </c>
      <c r="D1434" s="1">
        <f>'RAS-funkcijski'!E140</f>
        <v>860544.77</v>
      </c>
      <c r="E1434" s="1">
        <v>0</v>
      </c>
      <c r="F1434" s="1">
        <v>0</v>
      </c>
      <c r="G1434" s="2">
        <f t="shared" si="24"/>
        <v>310651.80520000006</v>
      </c>
      <c r="H1434" s="2">
        <f t="shared" si="27"/>
        <v>0.31999999994877726</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93692818.149999991</v>
      </c>
      <c r="D1435" s="13">
        <f>'RAS-funkcijski'!E141</f>
        <v>103176714.00000001</v>
      </c>
      <c r="E1435" s="13">
        <v>0</v>
      </c>
      <c r="F1435" s="13">
        <v>0</v>
      </c>
      <c r="G1435" s="14">
        <f t="shared" si="24"/>
        <v>41106335.722550005</v>
      </c>
      <c r="H1435" s="14">
        <f t="shared" si="27"/>
        <v>0.15000000596046448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646358.31999999995</v>
      </c>
      <c r="D1436" s="6">
        <f>'P-VRIO'!E5</f>
        <v>4261197.1900000004</v>
      </c>
      <c r="E1436" s="6">
        <v>0</v>
      </c>
      <c r="F1436" s="6">
        <v>0</v>
      </c>
      <c r="G1436" s="7">
        <f t="shared" si="24"/>
        <v>9168.7527000000009</v>
      </c>
      <c r="H1436" s="7">
        <f t="shared" si="27"/>
        <v>0.51000000035855919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18184.59</v>
      </c>
      <c r="D1437" s="1">
        <f>'P-VRIO'!E6</f>
        <v>33104.67</v>
      </c>
      <c r="E1437" s="1">
        <v>0</v>
      </c>
      <c r="F1437" s="1">
        <v>0</v>
      </c>
      <c r="G1437" s="2">
        <f t="shared" si="24"/>
        <v>168.78785999999999</v>
      </c>
      <c r="H1437" s="2">
        <f t="shared" si="27"/>
        <v>0.74000000000160071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3566.28</v>
      </c>
      <c r="E1438" s="1">
        <v>0</v>
      </c>
      <c r="F1438" s="1">
        <v>0</v>
      </c>
      <c r="G1438" s="2">
        <f t="shared" si="24"/>
        <v>21.397680000000001</v>
      </c>
      <c r="H1438" s="2">
        <f t="shared" si="27"/>
        <v>0.28000000000020009</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3566.28</v>
      </c>
      <c r="E1440" s="1">
        <v>0</v>
      </c>
      <c r="F1440" s="1">
        <v>0</v>
      </c>
      <c r="G1440" s="2">
        <f t="shared" si="24"/>
        <v>35.662800000000004</v>
      </c>
      <c r="H1440" s="2">
        <f t="shared" si="27"/>
        <v>0.28000000000020009</v>
      </c>
      <c r="I1440" s="10">
        <f t="shared" si="28"/>
        <v>9.9855840000071368</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18184.59</v>
      </c>
      <c r="D1445" s="1">
        <f>'P-VRIO'!E14</f>
        <v>29538.39</v>
      </c>
      <c r="E1445" s="1">
        <v>0</v>
      </c>
      <c r="F1445" s="1">
        <v>0</v>
      </c>
      <c r="G1445" s="2">
        <f t="shared" si="24"/>
        <v>772.61369999999999</v>
      </c>
      <c r="H1445" s="2">
        <f t="shared" si="27"/>
        <v>0.7999999999992724</v>
      </c>
      <c r="I1445" s="10">
        <v>0</v>
      </c>
      <c r="J1445" s="2">
        <f>IF(AND(Skriveni!C1445&lt;&gt;0,Skriveni!D1445&lt;&gt;0),1,0)</f>
        <v>1</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18184.59</v>
      </c>
      <c r="D1450" s="1">
        <f>'P-VRIO'!E19</f>
        <v>27969.59</v>
      </c>
      <c r="E1450" s="1">
        <v>0</v>
      </c>
      <c r="F1450" s="1">
        <v>0</v>
      </c>
      <c r="G1450" s="2">
        <f t="shared" si="24"/>
        <v>1111.85655</v>
      </c>
      <c r="H1450" s="2">
        <f t="shared" si="27"/>
        <v>0.81999999999970896</v>
      </c>
      <c r="I1450" s="10">
        <f t="shared" si="29"/>
        <v>911.7223709996764</v>
      </c>
      <c r="J1450" s="2">
        <f>IF(AND(Skriveni!C1450&lt;&gt;0,Skriveni!D1450&lt;&gt;0),1,0)</f>
        <v>1</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1568.8</v>
      </c>
      <c r="E1452" s="1">
        <v>0</v>
      </c>
      <c r="F1452" s="1">
        <v>0</v>
      </c>
      <c r="G1452" s="2">
        <f t="shared" si="24"/>
        <v>53.339200000000005</v>
      </c>
      <c r="H1452" s="2">
        <f t="shared" si="27"/>
        <v>0.20000000000004547</v>
      </c>
      <c r="I1452" s="10">
        <f t="shared" si="29"/>
        <v>10.667840000002426</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628173.73</v>
      </c>
      <c r="D1453" s="1">
        <f>'P-VRIO'!E22</f>
        <v>4228092.5200000005</v>
      </c>
      <c r="E1453" s="1">
        <v>0</v>
      </c>
      <c r="F1453" s="1">
        <v>0</v>
      </c>
      <c r="G1453" s="2">
        <f t="shared" si="24"/>
        <v>163518.45785999999</v>
      </c>
      <c r="H1453" s="2">
        <f t="shared" si="27"/>
        <v>0.74999999953433871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628173.73</v>
      </c>
      <c r="D1454" s="1">
        <f>'P-VRIO'!E23</f>
        <v>391924.31999999995</v>
      </c>
      <c r="E1454" s="1">
        <v>0</v>
      </c>
      <c r="F1454" s="1">
        <v>0</v>
      </c>
      <c r="G1454" s="2">
        <f t="shared" si="24"/>
        <v>26828.425029999999</v>
      </c>
      <c r="H1454" s="2">
        <f t="shared" si="27"/>
        <v>0.58999999996740371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316319</v>
      </c>
      <c r="D1455" s="1">
        <f>'P-VRIO'!E24</f>
        <v>0</v>
      </c>
      <c r="E1455" s="1">
        <v>0</v>
      </c>
      <c r="F1455" s="1">
        <v>0</v>
      </c>
      <c r="G1455" s="2">
        <f t="shared" si="24"/>
        <v>6326.38</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311854.73</v>
      </c>
      <c r="D1456" s="1">
        <f>'P-VRIO'!E25</f>
        <v>391924.31999999995</v>
      </c>
      <c r="E1456" s="1">
        <v>0</v>
      </c>
      <c r="F1456" s="1">
        <v>0</v>
      </c>
      <c r="G1456" s="2">
        <f t="shared" si="24"/>
        <v>23009.770769999999</v>
      </c>
      <c r="H1456" s="2">
        <f t="shared" si="27"/>
        <v>0.58999999996740371</v>
      </c>
      <c r="I1456" s="10">
        <f t="shared" si="30"/>
        <v>13575.764753549965</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3836168.2</v>
      </c>
      <c r="E1461" s="1">
        <v>0</v>
      </c>
      <c r="F1461" s="1">
        <v>0</v>
      </c>
      <c r="G1461" s="2">
        <f t="shared" si="24"/>
        <v>199480.7464</v>
      </c>
      <c r="H1461" s="2">
        <f t="shared" si="27"/>
        <v>0.20000000018626451</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1023.23</v>
      </c>
      <c r="E1463" s="1">
        <v>0</v>
      </c>
      <c r="F1463" s="1">
        <v>0</v>
      </c>
      <c r="G1463" s="2">
        <f t="shared" si="24"/>
        <v>57.300879999999999</v>
      </c>
      <c r="H1463" s="2">
        <f t="shared" si="27"/>
        <v>0.23000000000001819</v>
      </c>
      <c r="I1463" s="10">
        <f t="shared" si="31"/>
        <v>13.179202400001042</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132178.62</v>
      </c>
      <c r="E1464" s="1">
        <v>0</v>
      </c>
      <c r="F1464" s="1">
        <v>0</v>
      </c>
      <c r="G1464" s="2">
        <f t="shared" si="24"/>
        <v>7666.3599599999998</v>
      </c>
      <c r="H1464" s="2">
        <f t="shared" si="27"/>
        <v>0.38000000000465661</v>
      </c>
      <c r="I1464" s="10">
        <f t="shared" si="31"/>
        <v>2913.2167848356994</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3702966.35</v>
      </c>
      <c r="E1466" s="1">
        <v>0</v>
      </c>
      <c r="F1466" s="1">
        <v>0</v>
      </c>
      <c r="G1466" s="2">
        <f t="shared" si="24"/>
        <v>229583.9137</v>
      </c>
      <c r="H1466" s="2">
        <f t="shared" si="27"/>
        <v>0.35000000009313226</v>
      </c>
      <c r="I1466" s="10">
        <f t="shared" si="31"/>
        <v>80354.369816381673</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30719.8</v>
      </c>
      <c r="E1469" s="1">
        <v>0</v>
      </c>
      <c r="F1469" s="1">
        <v>0</v>
      </c>
      <c r="G1469" s="2">
        <f t="shared" si="24"/>
        <v>2088.9464000000003</v>
      </c>
      <c r="H1469" s="2">
        <f t="shared" si="27"/>
        <v>0.2000000000007276</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30719.8</v>
      </c>
      <c r="E1475" s="1">
        <v>0</v>
      </c>
      <c r="F1475" s="1">
        <v>0</v>
      </c>
      <c r="G1475" s="2">
        <f t="shared" si="24"/>
        <v>2457.5839999999998</v>
      </c>
      <c r="H1475" s="2">
        <f t="shared" si="27"/>
        <v>0.2000000000007276</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30719.8</v>
      </c>
      <c r="E1476" s="1">
        <v>0</v>
      </c>
      <c r="F1476" s="1">
        <v>0</v>
      </c>
      <c r="G1476" s="2">
        <f t="shared" si="24"/>
        <v>2519.0236</v>
      </c>
      <c r="H1476" s="2">
        <f t="shared" si="27"/>
        <v>0.2000000000007276</v>
      </c>
      <c r="I1476" s="10">
        <f t="shared" ref="I1476:I1479" si="33">G1476*H1476</f>
        <v>503.80472000183283</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22884083.07</v>
      </c>
      <c r="D1480" s="6"/>
      <c r="E1480" s="6">
        <v>0</v>
      </c>
      <c r="F1480" s="6">
        <v>0</v>
      </c>
      <c r="G1480" s="7">
        <f t="shared" ref="G1480:G1580" si="34">B1480/1000*C1480</f>
        <v>22884.083070000001</v>
      </c>
      <c r="H1480" s="7">
        <f t="shared" ref="H1480:H1580" si="35">ABS(C1480-ROUND(C1480,0))</f>
        <v>7.0000000298023224E-2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111867823.62999998</v>
      </c>
      <c r="D1481" s="1">
        <v>0</v>
      </c>
      <c r="E1481" s="1">
        <v>0</v>
      </c>
      <c r="F1481" s="1">
        <v>0</v>
      </c>
      <c r="G1481" s="2">
        <f t="shared" si="34"/>
        <v>223735.64725999997</v>
      </c>
      <c r="H1481" s="2">
        <f t="shared" si="35"/>
        <v>0.37000001966953278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204398.69000000026</v>
      </c>
      <c r="D1482" s="1">
        <v>0</v>
      </c>
      <c r="E1482" s="1">
        <v>0</v>
      </c>
      <c r="F1482" s="1">
        <v>0</v>
      </c>
      <c r="G1482" s="2">
        <f t="shared" si="34"/>
        <v>613.19607000000076</v>
      </c>
      <c r="H1482" s="2">
        <f t="shared" si="35"/>
        <v>0.30999999973573722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92390923.449999988</v>
      </c>
      <c r="D1483" s="1">
        <v>0</v>
      </c>
      <c r="E1483" s="1">
        <v>0</v>
      </c>
      <c r="F1483" s="1">
        <v>0</v>
      </c>
      <c r="G1483" s="2">
        <f t="shared" si="34"/>
        <v>369563.69379999995</v>
      </c>
      <c r="H1483" s="2">
        <f t="shared" si="35"/>
        <v>0.44999998807907104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44627736.130000003</v>
      </c>
      <c r="D1484" s="1">
        <v>0</v>
      </c>
      <c r="E1484" s="1">
        <v>0</v>
      </c>
      <c r="F1484" s="1">
        <v>0</v>
      </c>
      <c r="G1484" s="2">
        <f t="shared" si="34"/>
        <v>223138.68065000002</v>
      </c>
      <c r="H1484" s="2">
        <f t="shared" si="35"/>
        <v>0.13000000268220901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20861440.34</v>
      </c>
      <c r="D1485" s="1">
        <v>0</v>
      </c>
      <c r="E1485" s="1">
        <v>0</v>
      </c>
      <c r="F1485" s="1">
        <v>0</v>
      </c>
      <c r="G1485" s="2">
        <f t="shared" si="34"/>
        <v>125168.64204000001</v>
      </c>
      <c r="H1485" s="2">
        <f t="shared" si="35"/>
        <v>0.33999999985098839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201701.19</v>
      </c>
      <c r="D1486" s="1">
        <v>0</v>
      </c>
      <c r="E1486" s="1">
        <v>0</v>
      </c>
      <c r="F1486" s="1">
        <v>0</v>
      </c>
      <c r="G1486" s="2">
        <f t="shared" si="34"/>
        <v>1411.90833</v>
      </c>
      <c r="H1486" s="2">
        <f t="shared" si="35"/>
        <v>0.19000000000232831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1454089.08</v>
      </c>
      <c r="D1487" s="1">
        <v>0</v>
      </c>
      <c r="E1487" s="1">
        <v>0</v>
      </c>
      <c r="F1487" s="1">
        <v>0</v>
      </c>
      <c r="G1487" s="2">
        <f t="shared" si="34"/>
        <v>11632.712640000002</v>
      </c>
      <c r="H1487" s="2">
        <f t="shared" si="35"/>
        <v>8.0000000074505806E-2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5706209.1699999999</v>
      </c>
      <c r="D1489" s="1">
        <v>0</v>
      </c>
      <c r="E1489" s="1">
        <v>0</v>
      </c>
      <c r="F1489" s="1">
        <v>0</v>
      </c>
      <c r="G1489" s="2">
        <f t="shared" si="34"/>
        <v>57062.091699999997</v>
      </c>
      <c r="H1489" s="2">
        <f t="shared" si="35"/>
        <v>0.16999999992549419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6250360.3499999996</v>
      </c>
      <c r="D1490" s="1">
        <v>0</v>
      </c>
      <c r="E1490" s="1">
        <v>0</v>
      </c>
      <c r="F1490" s="1">
        <v>0</v>
      </c>
      <c r="G1490" s="2">
        <f t="shared" si="34"/>
        <v>68753.963849999986</v>
      </c>
      <c r="H1490" s="2">
        <f t="shared" si="35"/>
        <v>0.34999999962747097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13289387.189999999</v>
      </c>
      <c r="D1491" s="1">
        <v>0</v>
      </c>
      <c r="E1491" s="1">
        <v>0</v>
      </c>
      <c r="F1491" s="1">
        <v>0</v>
      </c>
      <c r="G1491" s="2">
        <f t="shared" si="34"/>
        <v>159472.64627999999</v>
      </c>
      <c r="H1491" s="2">
        <f t="shared" si="35"/>
        <v>0.18999999947845936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12872391.74</v>
      </c>
      <c r="D1492" s="1">
        <v>0</v>
      </c>
      <c r="E1492" s="1">
        <v>0</v>
      </c>
      <c r="F1492" s="1">
        <v>0</v>
      </c>
      <c r="G1492" s="2">
        <f t="shared" si="34"/>
        <v>167341.09261999998</v>
      </c>
      <c r="H1492" s="2">
        <f t="shared" si="35"/>
        <v>0.25999999977648258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6400109.75</v>
      </c>
      <c r="D1493" s="1">
        <v>0</v>
      </c>
      <c r="E1493" s="1">
        <v>0</v>
      </c>
      <c r="F1493" s="1">
        <v>0</v>
      </c>
      <c r="G1493" s="2">
        <f t="shared" si="34"/>
        <v>89601.536500000002</v>
      </c>
      <c r="H1493" s="2">
        <f t="shared" si="35"/>
        <v>0.25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506000.42</v>
      </c>
      <c r="D1494" s="1">
        <v>0</v>
      </c>
      <c r="E1494" s="1">
        <v>0</v>
      </c>
      <c r="F1494" s="1">
        <v>0</v>
      </c>
      <c r="G1494" s="2">
        <f t="shared" si="34"/>
        <v>7590.0062999999991</v>
      </c>
      <c r="H1494" s="2">
        <f t="shared" si="35"/>
        <v>0.41999999998370185</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5894109.3300000001</v>
      </c>
      <c r="D1497" s="1">
        <v>0</v>
      </c>
      <c r="E1497" s="1">
        <v>0</v>
      </c>
      <c r="F1497" s="1">
        <v>0</v>
      </c>
      <c r="G1497" s="2">
        <f t="shared" si="34"/>
        <v>106093.96793999999</v>
      </c>
      <c r="H1497" s="2">
        <f t="shared" si="35"/>
        <v>0.33000000007450581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108627493.22000001</v>
      </c>
      <c r="D1499" s="1">
        <v>0</v>
      </c>
      <c r="E1499" s="1">
        <v>0</v>
      </c>
      <c r="F1499" s="1">
        <v>0</v>
      </c>
      <c r="G1499" s="2">
        <f t="shared" si="34"/>
        <v>2172549.8644000003</v>
      </c>
      <c r="H1499" s="2">
        <f t="shared" si="35"/>
        <v>0.2200000137090683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130674.74999999962</v>
      </c>
      <c r="D1500" s="1">
        <v>0</v>
      </c>
      <c r="E1500" s="1">
        <v>0</v>
      </c>
      <c r="F1500" s="1">
        <v>0</v>
      </c>
      <c r="G1500" s="2">
        <f t="shared" si="34"/>
        <v>2744.1697499999923</v>
      </c>
      <c r="H1500" s="2">
        <f t="shared" si="35"/>
        <v>0.2500000003783498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93026368.860000014</v>
      </c>
      <c r="D1501" s="1">
        <v>0</v>
      </c>
      <c r="E1501" s="1">
        <v>0</v>
      </c>
      <c r="F1501" s="1">
        <v>0</v>
      </c>
      <c r="G1501" s="2">
        <f t="shared" si="34"/>
        <v>2046580.1149200001</v>
      </c>
      <c r="H1501" s="2">
        <f t="shared" si="35"/>
        <v>0.13999998569488525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43868965.880000003</v>
      </c>
      <c r="D1502" s="1">
        <v>0</v>
      </c>
      <c r="E1502" s="1">
        <v>0</v>
      </c>
      <c r="F1502" s="1">
        <v>0</v>
      </c>
      <c r="G1502" s="2">
        <f t="shared" si="34"/>
        <v>1008986.21524</v>
      </c>
      <c r="H1502" s="2">
        <f t="shared" si="35"/>
        <v>0.11999999731779099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21482645.190000001</v>
      </c>
      <c r="D1503" s="1">
        <v>0</v>
      </c>
      <c r="E1503" s="1">
        <v>0</v>
      </c>
      <c r="F1503" s="1">
        <v>0</v>
      </c>
      <c r="G1503" s="2">
        <f t="shared" si="34"/>
        <v>515583.48456000007</v>
      </c>
      <c r="H1503" s="2">
        <f t="shared" si="35"/>
        <v>0.19000000134110451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225243.27</v>
      </c>
      <c r="D1504" s="1">
        <v>0</v>
      </c>
      <c r="E1504" s="1">
        <v>0</v>
      </c>
      <c r="F1504" s="1">
        <v>0</v>
      </c>
      <c r="G1504" s="2">
        <f t="shared" si="34"/>
        <v>5631.0817500000003</v>
      </c>
      <c r="H1504" s="2">
        <f t="shared" si="35"/>
        <v>0.26999999998952262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1317735.3799999999</v>
      </c>
      <c r="D1505" s="1">
        <v>0</v>
      </c>
      <c r="E1505" s="1">
        <v>0</v>
      </c>
      <c r="F1505" s="1">
        <v>0</v>
      </c>
      <c r="G1505" s="2">
        <f t="shared" si="34"/>
        <v>34261.119879999998</v>
      </c>
      <c r="H1505" s="2">
        <f t="shared" si="35"/>
        <v>0.37999999988824129</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5782013.3399999999</v>
      </c>
      <c r="D1507" s="1">
        <v>0</v>
      </c>
      <c r="E1507" s="1">
        <v>0</v>
      </c>
      <c r="F1507" s="1">
        <v>0</v>
      </c>
      <c r="G1507" s="2">
        <f t="shared" si="34"/>
        <v>161896.37351999999</v>
      </c>
      <c r="H1507" s="2">
        <f t="shared" si="35"/>
        <v>0.33999999985098839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6360991.6699999999</v>
      </c>
      <c r="D1508" s="1">
        <v>0</v>
      </c>
      <c r="E1508" s="1">
        <v>0</v>
      </c>
      <c r="F1508" s="1">
        <v>0</v>
      </c>
      <c r="G1508" s="2">
        <f t="shared" si="34"/>
        <v>184468.75843000002</v>
      </c>
      <c r="H1508" s="2">
        <f t="shared" si="35"/>
        <v>0.33000000007450581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13988774.130000001</v>
      </c>
      <c r="D1509" s="1">
        <v>0</v>
      </c>
      <c r="E1509" s="1">
        <v>0</v>
      </c>
      <c r="F1509" s="1">
        <v>0</v>
      </c>
      <c r="G1509" s="2">
        <f t="shared" si="34"/>
        <v>419663.22389999998</v>
      </c>
      <c r="H1509" s="2">
        <f t="shared" si="35"/>
        <v>0.13000000081956387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12973607.029999999</v>
      </c>
      <c r="D1510" s="1">
        <v>0</v>
      </c>
      <c r="E1510" s="1">
        <v>0</v>
      </c>
      <c r="F1510" s="1">
        <v>0</v>
      </c>
      <c r="G1510" s="2">
        <f t="shared" si="34"/>
        <v>402181.81792999996</v>
      </c>
      <c r="H1510" s="2">
        <f t="shared" si="35"/>
        <v>2.9999999329447746E-2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2496842.58</v>
      </c>
      <c r="D1511" s="1">
        <v>0</v>
      </c>
      <c r="E1511" s="1">
        <v>0</v>
      </c>
      <c r="F1511" s="1">
        <v>0</v>
      </c>
      <c r="G1511" s="2">
        <f t="shared" si="34"/>
        <v>79898.96256</v>
      </c>
      <c r="H1511" s="2">
        <f t="shared" si="35"/>
        <v>0.41999999992549419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506000.42</v>
      </c>
      <c r="D1512" s="1">
        <v>0</v>
      </c>
      <c r="E1512" s="1">
        <v>0</v>
      </c>
      <c r="F1512" s="1">
        <v>0</v>
      </c>
      <c r="G1512" s="2">
        <f t="shared" si="34"/>
        <v>16698.013859999999</v>
      </c>
      <c r="H1512" s="2">
        <f t="shared" si="35"/>
        <v>0.41999999998370185</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1990842.16</v>
      </c>
      <c r="D1515" s="1">
        <v>0</v>
      </c>
      <c r="E1515" s="1">
        <v>0</v>
      </c>
      <c r="F1515" s="1">
        <v>0</v>
      </c>
      <c r="G1515" s="2">
        <f t="shared" si="34"/>
        <v>71670.317759999991</v>
      </c>
      <c r="H1515" s="2">
        <f t="shared" si="35"/>
        <v>0.15999999991618097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26124413.479999974</v>
      </c>
      <c r="D1517" s="1">
        <v>0</v>
      </c>
      <c r="E1517" s="1">
        <v>0</v>
      </c>
      <c r="F1517" s="1">
        <v>0</v>
      </c>
      <c r="G1517" s="2">
        <f t="shared" si="34"/>
        <v>992727.71223999897</v>
      </c>
      <c r="H1517" s="2">
        <f t="shared" si="35"/>
        <v>0.47999997437000275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1054552.28</v>
      </c>
      <c r="D1518" s="1">
        <v>0</v>
      </c>
      <c r="E1518" s="1">
        <v>0</v>
      </c>
      <c r="F1518" s="1">
        <v>0</v>
      </c>
      <c r="G1518" s="2">
        <f t="shared" si="34"/>
        <v>41127.538919999999</v>
      </c>
      <c r="H1518" s="2">
        <f t="shared" si="35"/>
        <v>0.28000000002793968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774754.98</v>
      </c>
      <c r="D1524" s="1">
        <v>0</v>
      </c>
      <c r="E1524" s="1">
        <v>0</v>
      </c>
      <c r="F1524" s="1">
        <v>0</v>
      </c>
      <c r="G1524" s="2">
        <f t="shared" si="34"/>
        <v>34863.974099999999</v>
      </c>
      <c r="H1524" s="2">
        <f t="shared" si="35"/>
        <v>2.0000000018626451E-2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460732.5</v>
      </c>
      <c r="D1530" s="1">
        <v>0</v>
      </c>
      <c r="E1530" s="1">
        <v>0</v>
      </c>
      <c r="F1530" s="1">
        <v>0</v>
      </c>
      <c r="G1530" s="2">
        <f t="shared" si="34"/>
        <v>23497.357499999998</v>
      </c>
      <c r="H1530" s="2">
        <f t="shared" si="35"/>
        <v>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443855.45</v>
      </c>
      <c r="D1531" s="1">
        <v>0</v>
      </c>
      <c r="E1531" s="1">
        <v>0</v>
      </c>
      <c r="F1531" s="1">
        <v>0</v>
      </c>
      <c r="G1531" s="2">
        <f t="shared" si="34"/>
        <v>23080.483400000001</v>
      </c>
      <c r="H1531" s="2">
        <f t="shared" si="35"/>
        <v>0.45000000001164153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1497.92</v>
      </c>
      <c r="D1532" s="1">
        <v>0</v>
      </c>
      <c r="E1532" s="1">
        <v>0</v>
      </c>
      <c r="F1532" s="1">
        <v>0</v>
      </c>
      <c r="G1532" s="2">
        <f t="shared" si="34"/>
        <v>79.389759999999995</v>
      </c>
      <c r="H1532" s="2">
        <f t="shared" si="35"/>
        <v>7.999999999992724E-2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12063.84</v>
      </c>
      <c r="D1533" s="1">
        <v>0</v>
      </c>
      <c r="E1533" s="1">
        <v>0</v>
      </c>
      <c r="F1533" s="1">
        <v>0</v>
      </c>
      <c r="G1533" s="2">
        <f t="shared" si="34"/>
        <v>651.44736</v>
      </c>
      <c r="H1533" s="2">
        <f t="shared" si="35"/>
        <v>0.15999999999985448</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3315.29</v>
      </c>
      <c r="D1534" s="1">
        <v>0</v>
      </c>
      <c r="E1534" s="1">
        <v>0</v>
      </c>
      <c r="F1534" s="1">
        <v>0</v>
      </c>
      <c r="G1534" s="2">
        <f t="shared" si="34"/>
        <v>182.34094999999999</v>
      </c>
      <c r="H1534" s="2">
        <f t="shared" si="35"/>
        <v>0.28999999999996362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3558.8199999999997</v>
      </c>
      <c r="D1535" s="1">
        <v>0</v>
      </c>
      <c r="E1535" s="1">
        <v>0</v>
      </c>
      <c r="F1535" s="1">
        <v>0</v>
      </c>
      <c r="G1535" s="2">
        <f t="shared" si="34"/>
        <v>199.29391999999999</v>
      </c>
      <c r="H1535" s="2">
        <f t="shared" si="35"/>
        <v>0.18000000000029104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371.24</v>
      </c>
      <c r="D1536" s="1">
        <v>0</v>
      </c>
      <c r="E1536" s="1">
        <v>0</v>
      </c>
      <c r="F1536" s="1">
        <v>0</v>
      </c>
      <c r="G1536" s="2">
        <f t="shared" si="34"/>
        <v>21.160680000000003</v>
      </c>
      <c r="H1536" s="2">
        <f t="shared" si="35"/>
        <v>0.24000000000000909</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3187.58</v>
      </c>
      <c r="D1539" s="1">
        <v>0</v>
      </c>
      <c r="E1539" s="1">
        <v>0</v>
      </c>
      <c r="F1539" s="1">
        <v>0</v>
      </c>
      <c r="G1539" s="2">
        <f t="shared" si="34"/>
        <v>191.25479999999999</v>
      </c>
      <c r="H1539" s="2">
        <f t="shared" si="35"/>
        <v>0.42000000000007276</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191319.87999999998</v>
      </c>
      <c r="D1550" s="1">
        <v>0</v>
      </c>
      <c r="E1550" s="1">
        <v>0</v>
      </c>
      <c r="F1550" s="1">
        <v>0</v>
      </c>
      <c r="G1550" s="2">
        <f t="shared" si="34"/>
        <v>13583.711479999996</v>
      </c>
      <c r="H1550" s="2">
        <f t="shared" si="35"/>
        <v>0.12000000002444722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185088.61</v>
      </c>
      <c r="D1551" s="1">
        <v>0</v>
      </c>
      <c r="E1551" s="1">
        <v>0</v>
      </c>
      <c r="F1551" s="1">
        <v>0</v>
      </c>
      <c r="G1551" s="2">
        <f t="shared" si="34"/>
        <v>13326.379919999998</v>
      </c>
      <c r="H1551" s="2">
        <f t="shared" si="35"/>
        <v>0.39000000001396984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6231.27</v>
      </c>
      <c r="D1552" s="1">
        <v>0</v>
      </c>
      <c r="E1552" s="1">
        <v>0</v>
      </c>
      <c r="F1552" s="1">
        <v>0</v>
      </c>
      <c r="G1552" s="2">
        <f t="shared" si="34"/>
        <v>454.88271000000003</v>
      </c>
      <c r="H1552" s="2">
        <f t="shared" si="35"/>
        <v>0.27000000000043656</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66188.5</v>
      </c>
      <c r="D1555" s="1">
        <v>0</v>
      </c>
      <c r="E1555" s="1">
        <v>0</v>
      </c>
      <c r="F1555" s="1">
        <v>0</v>
      </c>
      <c r="G1555" s="2">
        <f t="shared" si="34"/>
        <v>5030.326</v>
      </c>
      <c r="H1555" s="2">
        <f t="shared" si="35"/>
        <v>0.5</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66188.5</v>
      </c>
      <c r="D1557" s="1">
        <v>0</v>
      </c>
      <c r="E1557" s="1">
        <v>0</v>
      </c>
      <c r="F1557" s="1">
        <v>0</v>
      </c>
      <c r="G1557" s="2">
        <f t="shared" si="34"/>
        <v>5162.7030000000004</v>
      </c>
      <c r="H1557" s="2">
        <f t="shared" si="35"/>
        <v>0.5</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52955.28</v>
      </c>
      <c r="D1560" s="1">
        <v>0</v>
      </c>
      <c r="E1560" s="1">
        <v>0</v>
      </c>
      <c r="F1560" s="1">
        <v>0</v>
      </c>
      <c r="G1560" s="2">
        <f t="shared" si="34"/>
        <v>4289.3776799999996</v>
      </c>
      <c r="H1560" s="2">
        <f t="shared" si="35"/>
        <v>0.27999999999883585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20157.37</v>
      </c>
      <c r="D1561" s="1">
        <v>0</v>
      </c>
      <c r="E1561" s="1">
        <v>0</v>
      </c>
      <c r="F1561" s="1">
        <v>0</v>
      </c>
      <c r="G1561" s="2">
        <f t="shared" si="34"/>
        <v>1652.90434</v>
      </c>
      <c r="H1561" s="2">
        <f t="shared" si="35"/>
        <v>0.36999999999898137</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800</v>
      </c>
      <c r="D1562" s="1">
        <v>0</v>
      </c>
      <c r="E1562" s="1">
        <v>0</v>
      </c>
      <c r="F1562" s="1">
        <v>0</v>
      </c>
      <c r="G1562" s="2">
        <f t="shared" si="34"/>
        <v>66.400000000000006</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0.3</v>
      </c>
      <c r="D1563" s="1">
        <v>0</v>
      </c>
      <c r="E1563" s="1">
        <v>0</v>
      </c>
      <c r="F1563" s="1">
        <v>0</v>
      </c>
      <c r="G1563" s="2">
        <f t="shared" si="34"/>
        <v>2.52E-2</v>
      </c>
      <c r="H1563" s="2">
        <f t="shared" si="35"/>
        <v>0.3</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31997.61</v>
      </c>
      <c r="D1564" s="1">
        <v>0</v>
      </c>
      <c r="E1564" s="1">
        <v>0</v>
      </c>
      <c r="F1564" s="1">
        <v>0</v>
      </c>
      <c r="G1564" s="2">
        <f t="shared" si="34"/>
        <v>2719.7968500000002</v>
      </c>
      <c r="H1564" s="2">
        <f t="shared" si="35"/>
        <v>0.38999999999941792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279797.3</v>
      </c>
      <c r="D1565" s="1">
        <v>0</v>
      </c>
      <c r="E1565" s="1">
        <v>0</v>
      </c>
      <c r="F1565" s="1">
        <v>0</v>
      </c>
      <c r="G1565" s="2">
        <f t="shared" si="34"/>
        <v>24062.567799999997</v>
      </c>
      <c r="H1565" s="2">
        <f t="shared" si="35"/>
        <v>0.29999999998835847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181846.33</v>
      </c>
      <c r="D1566" s="1">
        <v>0</v>
      </c>
      <c r="E1566" s="1">
        <v>0</v>
      </c>
      <c r="F1566" s="1">
        <v>0</v>
      </c>
      <c r="G1566" s="2">
        <f t="shared" si="34"/>
        <v>15820.630709999998</v>
      </c>
      <c r="H1566" s="2">
        <f t="shared" si="35"/>
        <v>0.32999999998719431</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1375</v>
      </c>
      <c r="D1567" s="1">
        <v>0</v>
      </c>
      <c r="E1567" s="1">
        <v>0</v>
      </c>
      <c r="F1567" s="1">
        <v>0</v>
      </c>
      <c r="G1567" s="2">
        <f t="shared" si="34"/>
        <v>121</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582.88</v>
      </c>
      <c r="D1568" s="1">
        <v>0</v>
      </c>
      <c r="E1568" s="1">
        <v>0</v>
      </c>
      <c r="F1568" s="1">
        <v>0</v>
      </c>
      <c r="G1568" s="2">
        <f t="shared" si="34"/>
        <v>51.87632</v>
      </c>
      <c r="H1568" s="2">
        <f t="shared" si="35"/>
        <v>0.12000000000000455</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95993.09</v>
      </c>
      <c r="D1569" s="1">
        <v>0</v>
      </c>
      <c r="E1569" s="1">
        <v>0</v>
      </c>
      <c r="F1569" s="1">
        <v>0</v>
      </c>
      <c r="G1569" s="2">
        <f t="shared" si="34"/>
        <v>8639.3780999999999</v>
      </c>
      <c r="H1569" s="2">
        <f t="shared" si="35"/>
        <v>8.999999999650754E-2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25069861.199999999</v>
      </c>
      <c r="D1576" s="1">
        <v>0</v>
      </c>
      <c r="E1576" s="1">
        <v>0</v>
      </c>
      <c r="F1576" s="1">
        <v>0</v>
      </c>
      <c r="G1576" s="2">
        <f t="shared" si="34"/>
        <v>2431776.5364000001</v>
      </c>
      <c r="H1576" s="2">
        <f t="shared" si="35"/>
        <v>0.19999999925494194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43603.879999999888</v>
      </c>
      <c r="D1577" s="1">
        <v>0</v>
      </c>
      <c r="E1577" s="1">
        <v>0</v>
      </c>
      <c r="F1577" s="1">
        <v>0</v>
      </c>
      <c r="G1577" s="2">
        <f t="shared" si="34"/>
        <v>4273.1802399999888</v>
      </c>
      <c r="H1577" s="2">
        <f t="shared" si="35"/>
        <v>0.12000000011175871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6071026.7299999995</v>
      </c>
      <c r="D1578" s="1">
        <v>0</v>
      </c>
      <c r="E1578" s="1">
        <v>0</v>
      </c>
      <c r="F1578" s="1">
        <v>0</v>
      </c>
      <c r="G1578" s="2">
        <f t="shared" si="34"/>
        <v>601031.64627000003</v>
      </c>
      <c r="H1578" s="2">
        <f t="shared" si="35"/>
        <v>0.27000000048428774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1037651.48</v>
      </c>
      <c r="D1579" s="1">
        <v>0</v>
      </c>
      <c r="E1579" s="1">
        <v>0</v>
      </c>
      <c r="F1579" s="1">
        <v>0</v>
      </c>
      <c r="G1579" s="2">
        <f t="shared" si="34"/>
        <v>103765.148</v>
      </c>
      <c r="H1579" s="2">
        <f t="shared" si="35"/>
        <v>0.47999999998137355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17917579.109999999</v>
      </c>
      <c r="D1580" s="13">
        <v>0</v>
      </c>
      <c r="E1580" s="13">
        <v>0</v>
      </c>
      <c r="F1580" s="13">
        <v>0</v>
      </c>
      <c r="G1580" s="14">
        <f t="shared" si="34"/>
        <v>1809675.4901100001</v>
      </c>
      <c r="H1580" s="14">
        <f t="shared" si="35"/>
        <v>0.10999999940395355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35724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101544819.10000001</v>
      </c>
      <c r="I16" s="170">
        <f>'PR-RAS'!E6</f>
        <v>107171341.89000002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74514421.609999999</v>
      </c>
      <c r="I17" s="170">
        <f>'PR-RAS'!E151</f>
        <v>90125545.790000007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9987937.9900000021</v>
      </c>
      <c r="I18" s="170">
        <f>'PR-RAS'!E645</f>
        <v>18146044.320000023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274832039.04000002</v>
      </c>
      <c r="I20" s="173">
        <f>BILANCA!E7</f>
        <v>272606474.78000009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82563259.810000002</v>
      </c>
      <c r="I21" s="175">
        <f>BILANCA!E68</f>
        <v>86026046.799999982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22943794.199999999</v>
      </c>
      <c r="I22" s="175">
        <f>BILANCA!E176</f>
        <v>26124413.48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334451504.64999998</v>
      </c>
      <c r="I23" s="177">
        <f>BILANCA!E237</f>
        <v>332508108.10000002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6686586.8499999996</v>
      </c>
      <c r="I24" s="173">
        <f>'RAS-funkcijski'!E5</f>
        <v>7653999.0099999998</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4528528.13</v>
      </c>
      <c r="I25" s="175">
        <f>'RAS-funkcijski'!E35</f>
        <v>4411155.34</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36732115.640000001</v>
      </c>
      <c r="I27" s="175">
        <f>'RAS-funkcijski'!E114</f>
        <v>46136667.630000003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93692818.149999991</v>
      </c>
      <c r="I28" s="179">
        <f>'RAS-funkcijski'!E141</f>
        <v>103176714.00000001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646358.31999999995</v>
      </c>
      <c r="I29" s="173">
        <f>'P-VRIO'!E5</f>
        <v>4261197.1900000004</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628173.73</v>
      </c>
      <c r="I30" s="175">
        <f>'P-VRIO'!E22</f>
        <v>4228092.5200000005</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30719.8</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30719.8</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22884083.07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26124413.479999974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1054552.28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25069861.199999999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49" zoomScaleNormal="100" workbookViewId="0">
      <selection activeCell="E375" sqref="E37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101544819.10000001</v>
      </c>
      <c r="E6" s="51">
        <f>E7+E44+E50+E82+E106+E124+E133+E139</f>
        <v>107171341.89000002</v>
      </c>
      <c r="F6" s="52">
        <f t="shared" ref="F6:F131" si="0">IF(D6&lt;&gt;0,IF(E6/D6&gt;=100,"&gt;&gt;100",E6/D6*100),"-")</f>
        <v>105.54092551433773</v>
      </c>
    </row>
    <row r="7" spans="1:25" ht="12.75" customHeight="1" x14ac:dyDescent="0.2">
      <c r="A7" s="53">
        <v>61</v>
      </c>
      <c r="B7" s="294" t="s">
        <v>60</v>
      </c>
      <c r="C7" s="50" t="s">
        <v>61</v>
      </c>
      <c r="D7" s="51">
        <f t="shared" ref="D7:E7" si="1">D8+D17+D23+D29+D37+D40</f>
        <v>45511550.170000017</v>
      </c>
      <c r="E7" s="51">
        <f t="shared" si="1"/>
        <v>49956510.540000007</v>
      </c>
      <c r="F7" s="52">
        <f t="shared" si="0"/>
        <v>109.76666440364404</v>
      </c>
    </row>
    <row r="8" spans="1:25" ht="12.75" customHeight="1" x14ac:dyDescent="0.2">
      <c r="A8" s="53">
        <v>611</v>
      </c>
      <c r="B8" s="85" t="s">
        <v>62</v>
      </c>
      <c r="C8" s="50" t="s">
        <v>63</v>
      </c>
      <c r="D8" s="51">
        <f t="shared" ref="D8:E8" si="2">SUM(D9:D14)-D15-D16</f>
        <v>37193222.150000013</v>
      </c>
      <c r="E8" s="51">
        <f t="shared" si="2"/>
        <v>42908942.620000005</v>
      </c>
      <c r="F8" s="52">
        <f t="shared" si="0"/>
        <v>115.36763996125028</v>
      </c>
    </row>
    <row r="9" spans="1:25" ht="12.75" customHeight="1" x14ac:dyDescent="0.2">
      <c r="A9" s="53">
        <v>6111</v>
      </c>
      <c r="B9" s="85" t="s">
        <v>64</v>
      </c>
      <c r="C9" s="50" t="s">
        <v>65</v>
      </c>
      <c r="D9" s="242">
        <v>32452402.98</v>
      </c>
      <c r="E9" s="242">
        <v>38159222.810000002</v>
      </c>
      <c r="F9" s="52">
        <f t="shared" si="0"/>
        <v>117.58519957217666</v>
      </c>
    </row>
    <row r="10" spans="1:25" ht="12.75" customHeight="1" x14ac:dyDescent="0.2">
      <c r="A10" s="53">
        <v>6112</v>
      </c>
      <c r="B10" s="85" t="s">
        <v>66</v>
      </c>
      <c r="C10" s="50" t="s">
        <v>67</v>
      </c>
      <c r="D10" s="242">
        <v>1840025.05</v>
      </c>
      <c r="E10" s="242">
        <v>2180035.6</v>
      </c>
      <c r="F10" s="52">
        <f t="shared" si="0"/>
        <v>118.47858266929572</v>
      </c>
    </row>
    <row r="11" spans="1:25" ht="12.75" customHeight="1" x14ac:dyDescent="0.2">
      <c r="A11" s="53">
        <v>6113</v>
      </c>
      <c r="B11" s="85" t="s">
        <v>68</v>
      </c>
      <c r="C11" s="50" t="s">
        <v>69</v>
      </c>
      <c r="D11" s="242">
        <v>2085278.27</v>
      </c>
      <c r="E11" s="242">
        <v>1635967.04</v>
      </c>
      <c r="F11" s="52">
        <f t="shared" si="0"/>
        <v>78.453176419471347</v>
      </c>
    </row>
    <row r="12" spans="1:25" ht="12.75" customHeight="1" x14ac:dyDescent="0.2">
      <c r="A12" s="53">
        <v>6114</v>
      </c>
      <c r="B12" s="85" t="s">
        <v>70</v>
      </c>
      <c r="C12" s="50" t="s">
        <v>71</v>
      </c>
      <c r="D12" s="242">
        <v>2997377.27</v>
      </c>
      <c r="E12" s="242">
        <v>3583076.17</v>
      </c>
      <c r="F12" s="52">
        <f t="shared" si="0"/>
        <v>119.54037971336187</v>
      </c>
    </row>
    <row r="13" spans="1:25" ht="12.75" customHeight="1" x14ac:dyDescent="0.2">
      <c r="A13" s="53">
        <v>6115</v>
      </c>
      <c r="B13" s="85" t="s">
        <v>72</v>
      </c>
      <c r="C13" s="50" t="s">
        <v>73</v>
      </c>
      <c r="D13" s="242">
        <v>1457444.6</v>
      </c>
      <c r="E13" s="242">
        <v>1991231.64</v>
      </c>
      <c r="F13" s="52">
        <f t="shared" si="0"/>
        <v>136.62485970307205</v>
      </c>
    </row>
    <row r="14" spans="1:25" ht="12.75" customHeight="1" x14ac:dyDescent="0.2">
      <c r="A14" s="53">
        <v>6116</v>
      </c>
      <c r="B14" s="85" t="s">
        <v>74</v>
      </c>
      <c r="C14" s="50" t="s">
        <v>75</v>
      </c>
      <c r="D14" s="242">
        <v>56.42</v>
      </c>
      <c r="E14" s="242">
        <v>19528.38</v>
      </c>
      <c r="F14" s="52" t="str">
        <f t="shared" si="0"/>
        <v>&gt;&gt;100</v>
      </c>
    </row>
    <row r="15" spans="1:25" ht="12.75" customHeight="1" x14ac:dyDescent="0.2">
      <c r="A15" s="53">
        <v>6117</v>
      </c>
      <c r="B15" s="85" t="s">
        <v>76</v>
      </c>
      <c r="C15" s="50" t="s">
        <v>77</v>
      </c>
      <c r="D15" s="242">
        <v>3639362.44</v>
      </c>
      <c r="E15" s="242">
        <v>4660119.0199999996</v>
      </c>
      <c r="F15" s="52">
        <f t="shared" si="0"/>
        <v>128.0476758451131</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7356555.1800000006</v>
      </c>
      <c r="E23" s="51">
        <f t="shared" si="4"/>
        <v>5955324.5699999994</v>
      </c>
      <c r="F23" s="52">
        <f t="shared" si="0"/>
        <v>80.952625573862662</v>
      </c>
    </row>
    <row r="24" spans="1:6" ht="12.75" customHeight="1" x14ac:dyDescent="0.2">
      <c r="A24" s="53">
        <v>6131</v>
      </c>
      <c r="B24" s="85" t="s">
        <v>94</v>
      </c>
      <c r="C24" s="50" t="s">
        <v>95</v>
      </c>
      <c r="D24" s="242">
        <v>529581.94999999995</v>
      </c>
      <c r="E24" s="242">
        <v>619524.80000000005</v>
      </c>
      <c r="F24" s="52">
        <f t="shared" si="0"/>
        <v>116.98374538633729</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6826973.2300000004</v>
      </c>
      <c r="E27" s="242">
        <v>5335799.7699999996</v>
      </c>
      <c r="F27" s="52">
        <f t="shared" si="0"/>
        <v>78.157619639589527</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961207.34</v>
      </c>
      <c r="E29" s="51">
        <f t="shared" si="5"/>
        <v>1092243.3499999999</v>
      </c>
      <c r="F29" s="52">
        <f t="shared" si="0"/>
        <v>113.63243959414623</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961087.15</v>
      </c>
      <c r="E31" s="242">
        <v>1091271.67</v>
      </c>
      <c r="F31" s="52">
        <f t="shared" si="0"/>
        <v>113.54554787253164</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120.19</v>
      </c>
      <c r="E33" s="242">
        <v>971.68</v>
      </c>
      <c r="F33" s="52">
        <f t="shared" si="0"/>
        <v>808.45328230302016</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565.5</v>
      </c>
      <c r="E40" s="51">
        <f t="shared" si="7"/>
        <v>0</v>
      </c>
      <c r="F40" s="52">
        <f t="shared" si="0"/>
        <v>0</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565.5</v>
      </c>
      <c r="E43" s="242">
        <v>0</v>
      </c>
      <c r="F43" s="52">
        <f t="shared" si="0"/>
        <v>0</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31518533.199999999</v>
      </c>
      <c r="E50" s="51">
        <f>E51+E54+E59+E62+E65+E68+E71+E74+E77</f>
        <v>31001674.48</v>
      </c>
      <c r="F50" s="52">
        <f t="shared" si="0"/>
        <v>98.360143485357383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387021.79</v>
      </c>
      <c r="E54" s="51">
        <f t="shared" si="11"/>
        <v>87947.21</v>
      </c>
      <c r="F54" s="52">
        <f t="shared" si="0"/>
        <v>22.724097782711411</v>
      </c>
    </row>
    <row r="55" spans="1:6" ht="12.75" customHeight="1" x14ac:dyDescent="0.2">
      <c r="A55" s="53">
        <v>6321</v>
      </c>
      <c r="B55" s="86" t="s">
        <v>156</v>
      </c>
      <c r="C55" s="50" t="s">
        <v>157</v>
      </c>
      <c r="D55" s="242">
        <v>0</v>
      </c>
      <c r="E55" s="242">
        <v>10608.86</v>
      </c>
      <c r="F55" s="52" t="str">
        <f t="shared" si="0"/>
        <v>-</v>
      </c>
    </row>
    <row r="56" spans="1:6" ht="12.75" customHeight="1" x14ac:dyDescent="0.2">
      <c r="A56" s="53">
        <v>6322</v>
      </c>
      <c r="B56" s="86" t="s">
        <v>158</v>
      </c>
      <c r="C56" s="50" t="s">
        <v>159</v>
      </c>
      <c r="D56" s="242">
        <v>0</v>
      </c>
      <c r="E56" s="242">
        <v>3988.1</v>
      </c>
      <c r="F56" s="52" t="str">
        <f t="shared" si="0"/>
        <v>-</v>
      </c>
    </row>
    <row r="57" spans="1:6" ht="12.75" customHeight="1" x14ac:dyDescent="0.2">
      <c r="A57" s="53">
        <v>6323</v>
      </c>
      <c r="B57" s="86" t="s">
        <v>160</v>
      </c>
      <c r="C57" s="50" t="s">
        <v>161</v>
      </c>
      <c r="D57" s="242">
        <v>387021.79</v>
      </c>
      <c r="E57" s="242">
        <v>73350.25</v>
      </c>
      <c r="F57" s="52">
        <f t="shared" si="0"/>
        <v>18.952485853574291</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1285087.25</v>
      </c>
      <c r="E59" s="51">
        <f t="shared" si="12"/>
        <v>2047559.0699999998</v>
      </c>
      <c r="F59" s="52">
        <f t="shared" si="0"/>
        <v>159.33229981077159</v>
      </c>
    </row>
    <row r="60" spans="1:6" ht="24" x14ac:dyDescent="0.2">
      <c r="A60" s="53">
        <v>6331</v>
      </c>
      <c r="B60" s="86" t="s">
        <v>166</v>
      </c>
      <c r="C60" s="50" t="s">
        <v>167</v>
      </c>
      <c r="D60" s="242">
        <v>856726.12</v>
      </c>
      <c r="E60" s="242">
        <v>1531792.39</v>
      </c>
      <c r="F60" s="52">
        <f t="shared" si="0"/>
        <v>178.79604161012389</v>
      </c>
    </row>
    <row r="61" spans="1:6" ht="24" x14ac:dyDescent="0.2">
      <c r="A61" s="53">
        <v>6332</v>
      </c>
      <c r="B61" s="86" t="s">
        <v>168</v>
      </c>
      <c r="C61" s="50" t="s">
        <v>169</v>
      </c>
      <c r="D61" s="242">
        <v>428361.13</v>
      </c>
      <c r="E61" s="242">
        <v>515766.68</v>
      </c>
      <c r="F61" s="52">
        <f t="shared" si="0"/>
        <v>120.40464082256949</v>
      </c>
    </row>
    <row r="62" spans="1:6" ht="12.75" customHeight="1" x14ac:dyDescent="0.2">
      <c r="A62" s="53">
        <v>634</v>
      </c>
      <c r="B62" s="85" t="s">
        <v>170</v>
      </c>
      <c r="C62" s="50" t="s">
        <v>171</v>
      </c>
      <c r="D62" s="51">
        <f t="shared" ref="D62:E62" si="13">SUM(D63:D64)</f>
        <v>1419845.8199999998</v>
      </c>
      <c r="E62" s="51">
        <f t="shared" si="13"/>
        <v>749127.56</v>
      </c>
      <c r="F62" s="52">
        <f t="shared" si="0"/>
        <v>52.761190648150802</v>
      </c>
    </row>
    <row r="63" spans="1:6" ht="12.75" customHeight="1" x14ac:dyDescent="0.2">
      <c r="A63" s="53">
        <v>6341</v>
      </c>
      <c r="B63" s="85" t="s">
        <v>172</v>
      </c>
      <c r="C63" s="50" t="s">
        <v>173</v>
      </c>
      <c r="D63" s="242">
        <v>619845.81999999995</v>
      </c>
      <c r="E63" s="242">
        <v>631545.67000000004</v>
      </c>
      <c r="F63" s="52">
        <f t="shared" si="0"/>
        <v>101.88754196971112</v>
      </c>
    </row>
    <row r="64" spans="1:6" ht="12.75" customHeight="1" x14ac:dyDescent="0.2">
      <c r="A64" s="53">
        <v>6342</v>
      </c>
      <c r="B64" s="85" t="s">
        <v>174</v>
      </c>
      <c r="C64" s="50" t="s">
        <v>175</v>
      </c>
      <c r="D64" s="242">
        <v>800000</v>
      </c>
      <c r="E64" s="242">
        <v>117581.89</v>
      </c>
      <c r="F64" s="52">
        <f t="shared" si="0"/>
        <v>14.697736249999998</v>
      </c>
    </row>
    <row r="65" spans="1:6" ht="12.75" customHeight="1" x14ac:dyDescent="0.2">
      <c r="A65" s="53">
        <v>635</v>
      </c>
      <c r="B65" s="85" t="s">
        <v>176</v>
      </c>
      <c r="C65" s="50" t="s">
        <v>177</v>
      </c>
      <c r="D65" s="51">
        <f t="shared" ref="D65:E65" si="14">SUM(D66:D67)</f>
        <v>1914639.51</v>
      </c>
      <c r="E65" s="51">
        <f t="shared" si="14"/>
        <v>1645043.5699999998</v>
      </c>
      <c r="F65" s="52">
        <f t="shared" si="0"/>
        <v>85.919232388555471</v>
      </c>
    </row>
    <row r="66" spans="1:6" ht="12.75" customHeight="1" x14ac:dyDescent="0.2">
      <c r="A66" s="53">
        <v>6351</v>
      </c>
      <c r="B66" s="85" t="s">
        <v>178</v>
      </c>
      <c r="C66" s="50" t="s">
        <v>179</v>
      </c>
      <c r="D66" s="242">
        <v>1639645.27</v>
      </c>
      <c r="E66" s="242">
        <v>1357657.64</v>
      </c>
      <c r="F66" s="52">
        <f t="shared" si="0"/>
        <v>82.80191239169676</v>
      </c>
    </row>
    <row r="67" spans="1:6" ht="12.75" customHeight="1" x14ac:dyDescent="0.2">
      <c r="A67" s="53">
        <v>6352</v>
      </c>
      <c r="B67" s="85" t="s">
        <v>180</v>
      </c>
      <c r="C67" s="50" t="s">
        <v>181</v>
      </c>
      <c r="D67" s="242">
        <v>274994.24</v>
      </c>
      <c r="E67" s="242">
        <v>287385.93</v>
      </c>
      <c r="F67" s="52">
        <f t="shared" si="0"/>
        <v>104.50616347455133</v>
      </c>
    </row>
    <row r="68" spans="1:6" ht="24" x14ac:dyDescent="0.2">
      <c r="A68" s="53" t="s">
        <v>182</v>
      </c>
      <c r="B68" s="232" t="s">
        <v>183</v>
      </c>
      <c r="C68" s="50" t="s">
        <v>182</v>
      </c>
      <c r="D68" s="51">
        <f t="shared" ref="D68:E68" si="15">SUM(D69:D70)</f>
        <v>19587590.119999997</v>
      </c>
      <c r="E68" s="51">
        <f t="shared" si="15"/>
        <v>24055705.280000001</v>
      </c>
      <c r="F68" s="52">
        <f t="shared" si="0"/>
        <v>122.81094883355668</v>
      </c>
    </row>
    <row r="69" spans="1:6" ht="12.75" customHeight="1" x14ac:dyDescent="0.2">
      <c r="A69" s="53" t="s">
        <v>184</v>
      </c>
      <c r="B69" s="85" t="s">
        <v>185</v>
      </c>
      <c r="C69" s="50" t="s">
        <v>184</v>
      </c>
      <c r="D69" s="242">
        <v>19349426.739999998</v>
      </c>
      <c r="E69" s="242">
        <v>23734515.370000001</v>
      </c>
      <c r="F69" s="52">
        <f t="shared" si="0"/>
        <v>122.66262814357674</v>
      </c>
    </row>
    <row r="70" spans="1:6" ht="24" x14ac:dyDescent="0.2">
      <c r="A70" s="53" t="s">
        <v>186</v>
      </c>
      <c r="B70" s="85" t="s">
        <v>187</v>
      </c>
      <c r="C70" s="50" t="s">
        <v>186</v>
      </c>
      <c r="D70" s="242">
        <v>238163.38</v>
      </c>
      <c r="E70" s="242">
        <v>321189.90999999997</v>
      </c>
      <c r="F70" s="52">
        <f t="shared" si="0"/>
        <v>134.86116547388602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6924348.71</v>
      </c>
      <c r="E74" s="51">
        <f t="shared" si="17"/>
        <v>2416291.79</v>
      </c>
      <c r="F74" s="52">
        <f t="shared" si="0"/>
        <v>34.895582114610171</v>
      </c>
    </row>
    <row r="75" spans="1:6" ht="12.75" customHeight="1" x14ac:dyDescent="0.2">
      <c r="A75" s="53" t="s">
        <v>196</v>
      </c>
      <c r="B75" s="85" t="s">
        <v>197</v>
      </c>
      <c r="C75" s="50" t="s">
        <v>196</v>
      </c>
      <c r="D75" s="242">
        <v>1811424.47</v>
      </c>
      <c r="E75" s="242">
        <v>1301516.53</v>
      </c>
      <c r="F75" s="52">
        <f t="shared" si="0"/>
        <v>71.850444308064368</v>
      </c>
    </row>
    <row r="76" spans="1:6" ht="12.75" customHeight="1" x14ac:dyDescent="0.2">
      <c r="A76" s="53" t="s">
        <v>198</v>
      </c>
      <c r="B76" s="85" t="s">
        <v>199</v>
      </c>
      <c r="C76" s="50" t="s">
        <v>198</v>
      </c>
      <c r="D76" s="242">
        <v>5112924.24</v>
      </c>
      <c r="E76" s="242">
        <v>1114775.26</v>
      </c>
      <c r="F76" s="52">
        <f t="shared" si="0"/>
        <v>21.803085820806135</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5068429.88</v>
      </c>
      <c r="E82" s="51">
        <f t="shared" si="19"/>
        <v>5616441.7800000003</v>
      </c>
      <c r="F82" s="52">
        <f t="shared" si="0"/>
        <v>110.81226164659894</v>
      </c>
    </row>
    <row r="83" spans="1:6" ht="12.75" customHeight="1" x14ac:dyDescent="0.2">
      <c r="A83" s="53">
        <v>641</v>
      </c>
      <c r="B83" s="85" t="s">
        <v>212</v>
      </c>
      <c r="C83" s="50" t="s">
        <v>213</v>
      </c>
      <c r="D83" s="51">
        <f t="shared" ref="D83:E83" si="20">SUM(D84:D90)</f>
        <v>759563.7300000001</v>
      </c>
      <c r="E83" s="51">
        <f t="shared" si="20"/>
        <v>1244185.96</v>
      </c>
      <c r="F83" s="52">
        <f t="shared" si="0"/>
        <v>163.80270816775305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34470.85</v>
      </c>
      <c r="E85" s="242">
        <v>437908.37</v>
      </c>
      <c r="F85" s="52">
        <f t="shared" si="0"/>
        <v>1270.3729963142771</v>
      </c>
    </row>
    <row r="86" spans="1:6" ht="12.75" customHeight="1" x14ac:dyDescent="0.2">
      <c r="A86" s="53">
        <v>6414</v>
      </c>
      <c r="B86" s="85" t="s">
        <v>218</v>
      </c>
      <c r="C86" s="50" t="s">
        <v>219</v>
      </c>
      <c r="D86" s="242">
        <v>722013.17</v>
      </c>
      <c r="E86" s="242">
        <v>167745.15</v>
      </c>
      <c r="F86" s="52">
        <f t="shared" si="0"/>
        <v>23.232976484348615</v>
      </c>
    </row>
    <row r="87" spans="1:6" ht="12.75" customHeight="1" x14ac:dyDescent="0.2">
      <c r="A87" s="53">
        <v>6415</v>
      </c>
      <c r="B87" s="85" t="s">
        <v>220</v>
      </c>
      <c r="C87" s="50" t="s">
        <v>221</v>
      </c>
      <c r="D87" s="242">
        <v>3079.54</v>
      </c>
      <c r="E87" s="242">
        <v>96.22</v>
      </c>
      <c r="F87" s="52">
        <f t="shared" si="0"/>
        <v>3.1244926190275168</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636761.25</v>
      </c>
      <c r="F89" s="52" t="str">
        <f t="shared" si="0"/>
        <v>-</v>
      </c>
    </row>
    <row r="90" spans="1:6" ht="12.75" customHeight="1" x14ac:dyDescent="0.2">
      <c r="A90" s="53">
        <v>6419</v>
      </c>
      <c r="B90" s="85" t="s">
        <v>226</v>
      </c>
      <c r="C90" s="50" t="s">
        <v>227</v>
      </c>
      <c r="D90" s="242">
        <v>0.17</v>
      </c>
      <c r="E90" s="242">
        <v>1674.97</v>
      </c>
      <c r="F90" s="52" t="str">
        <f t="shared" si="0"/>
        <v>&gt;&gt;100</v>
      </c>
    </row>
    <row r="91" spans="1:6" ht="12.75" customHeight="1" x14ac:dyDescent="0.2">
      <c r="A91" s="53">
        <v>642</v>
      </c>
      <c r="B91" s="85" t="s">
        <v>228</v>
      </c>
      <c r="C91" s="50" t="s">
        <v>229</v>
      </c>
      <c r="D91" s="51">
        <f t="shared" ref="D91:E91" si="21">SUM(D92:D97)</f>
        <v>4308866.1499999994</v>
      </c>
      <c r="E91" s="51">
        <f t="shared" si="21"/>
        <v>4372255.82</v>
      </c>
      <c r="F91" s="52">
        <f t="shared" si="0"/>
        <v>101.47114502500851</v>
      </c>
    </row>
    <row r="92" spans="1:6" ht="12.75" customHeight="1" x14ac:dyDescent="0.2">
      <c r="A92" s="53">
        <v>6421</v>
      </c>
      <c r="B92" s="85" t="s">
        <v>230</v>
      </c>
      <c r="C92" s="50" t="s">
        <v>231</v>
      </c>
      <c r="D92" s="242">
        <v>222273.71</v>
      </c>
      <c r="E92" s="242">
        <v>275153.46000000002</v>
      </c>
      <c r="F92" s="52">
        <f t="shared" si="0"/>
        <v>123.79037538897425</v>
      </c>
    </row>
    <row r="93" spans="1:6" ht="12.75" customHeight="1" x14ac:dyDescent="0.2">
      <c r="A93" s="53">
        <v>6422</v>
      </c>
      <c r="B93" s="85" t="s">
        <v>232</v>
      </c>
      <c r="C93" s="50" t="s">
        <v>233</v>
      </c>
      <c r="D93" s="242">
        <v>3659050.61</v>
      </c>
      <c r="E93" s="242">
        <v>3657325.98</v>
      </c>
      <c r="F93" s="52">
        <f t="shared" si="0"/>
        <v>99.952866735560136</v>
      </c>
    </row>
    <row r="94" spans="1:6" ht="12.75" customHeight="1" x14ac:dyDescent="0.2">
      <c r="A94" s="53">
        <v>6423</v>
      </c>
      <c r="B94" s="85" t="s">
        <v>234</v>
      </c>
      <c r="C94" s="50" t="s">
        <v>235</v>
      </c>
      <c r="D94" s="242">
        <v>356880.74</v>
      </c>
      <c r="E94" s="242">
        <v>366433.55</v>
      </c>
      <c r="F94" s="52">
        <f t="shared" si="0"/>
        <v>102.67675134275949</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70661.09</v>
      </c>
      <c r="E97" s="242">
        <v>73342.83</v>
      </c>
      <c r="F97" s="52">
        <f t="shared" si="0"/>
        <v>103.79521459405736</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18325929.670000002</v>
      </c>
      <c r="E106" s="51">
        <f t="shared" si="23"/>
        <v>19246286.34</v>
      </c>
      <c r="F106" s="52">
        <f t="shared" si="0"/>
        <v>105.02215541897797</v>
      </c>
    </row>
    <row r="107" spans="1:6" ht="12.75" customHeight="1" x14ac:dyDescent="0.2">
      <c r="A107" s="53">
        <v>651</v>
      </c>
      <c r="B107" s="85" t="s">
        <v>260</v>
      </c>
      <c r="C107" s="50" t="s">
        <v>261</v>
      </c>
      <c r="D107" s="51">
        <f t="shared" ref="D107:E107" si="24">SUM(D108:D111)</f>
        <v>813273.3</v>
      </c>
      <c r="E107" s="51">
        <f t="shared" si="24"/>
        <v>797218.78</v>
      </c>
      <c r="F107" s="52">
        <f t="shared" si="0"/>
        <v>98.025937898121086</v>
      </c>
    </row>
    <row r="108" spans="1:6" ht="12.75" customHeight="1" x14ac:dyDescent="0.2">
      <c r="A108" s="53">
        <v>6511</v>
      </c>
      <c r="B108" s="85" t="s">
        <v>262</v>
      </c>
      <c r="C108" s="50" t="s">
        <v>263</v>
      </c>
      <c r="D108" s="242">
        <v>35237.96</v>
      </c>
      <c r="E108" s="242">
        <v>27329.98</v>
      </c>
      <c r="F108" s="52">
        <f t="shared" si="0"/>
        <v>77.558349007717823</v>
      </c>
    </row>
    <row r="109" spans="1:6" ht="12.75" customHeight="1" x14ac:dyDescent="0.2">
      <c r="A109" s="53">
        <v>6512</v>
      </c>
      <c r="B109" s="85" t="s">
        <v>264</v>
      </c>
      <c r="C109" s="50" t="s">
        <v>265</v>
      </c>
      <c r="D109" s="242">
        <v>282864.28000000003</v>
      </c>
      <c r="E109" s="242">
        <v>179027.43</v>
      </c>
      <c r="F109" s="52">
        <f t="shared" si="0"/>
        <v>63.290928780403085</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495171.06</v>
      </c>
      <c r="E111" s="242">
        <v>590861.37</v>
      </c>
      <c r="F111" s="52">
        <f t="shared" si="0"/>
        <v>119.32469761055906</v>
      </c>
    </row>
    <row r="112" spans="1:6" ht="12.75" customHeight="1" x14ac:dyDescent="0.2">
      <c r="A112" s="53">
        <v>652</v>
      </c>
      <c r="B112" s="85" t="s">
        <v>270</v>
      </c>
      <c r="C112" s="50" t="s">
        <v>271</v>
      </c>
      <c r="D112" s="51">
        <f t="shared" ref="D112:E112" si="25">SUM(D113:D119)</f>
        <v>2046827</v>
      </c>
      <c r="E112" s="51">
        <f t="shared" si="25"/>
        <v>2332580.38</v>
      </c>
      <c r="F112" s="52">
        <f t="shared" si="0"/>
        <v>113.96079785932078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21266.16</v>
      </c>
      <c r="E114" s="242">
        <v>19254.27</v>
      </c>
      <c r="F114" s="52">
        <f t="shared" si="0"/>
        <v>90.539476802582129</v>
      </c>
    </row>
    <row r="115" spans="1:6" ht="12.75" customHeight="1" x14ac:dyDescent="0.2">
      <c r="A115" s="53">
        <v>6524</v>
      </c>
      <c r="B115" s="85" t="s">
        <v>276</v>
      </c>
      <c r="C115" s="50" t="s">
        <v>277</v>
      </c>
      <c r="D115" s="242">
        <v>98.57</v>
      </c>
      <c r="E115" s="242">
        <v>500.96</v>
      </c>
      <c r="F115" s="52">
        <f t="shared" si="0"/>
        <v>508.22765547326776</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2025462.27</v>
      </c>
      <c r="E117" s="242">
        <v>2312825.15</v>
      </c>
      <c r="F117" s="52">
        <f t="shared" si="0"/>
        <v>114.18752075791568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15465829.370000001</v>
      </c>
      <c r="E120" s="51">
        <f t="shared" si="26"/>
        <v>16116487.18</v>
      </c>
      <c r="F120" s="52">
        <f t="shared" si="0"/>
        <v>104.20706704072475</v>
      </c>
    </row>
    <row r="121" spans="1:6" ht="12.75" customHeight="1" x14ac:dyDescent="0.2">
      <c r="A121" s="53">
        <v>6531</v>
      </c>
      <c r="B121" s="85" t="s">
        <v>288</v>
      </c>
      <c r="C121" s="50" t="s">
        <v>289</v>
      </c>
      <c r="D121" s="242">
        <v>6706126.3200000003</v>
      </c>
      <c r="E121" s="242">
        <v>7158067.2800000003</v>
      </c>
      <c r="F121" s="52">
        <f t="shared" si="0"/>
        <v>106.73922527603088</v>
      </c>
    </row>
    <row r="122" spans="1:6" ht="12.75" customHeight="1" x14ac:dyDescent="0.2">
      <c r="A122" s="53">
        <v>6532</v>
      </c>
      <c r="B122" s="85" t="s">
        <v>290</v>
      </c>
      <c r="C122" s="50" t="s">
        <v>291</v>
      </c>
      <c r="D122" s="242">
        <v>8759703.0500000007</v>
      </c>
      <c r="E122" s="242">
        <v>8958419.9000000004</v>
      </c>
      <c r="F122" s="52">
        <f t="shared" si="0"/>
        <v>102.26853409146102</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865847.33000000007</v>
      </c>
      <c r="E124" s="51">
        <f t="shared" si="27"/>
        <v>1065014.6100000001</v>
      </c>
      <c r="F124" s="52">
        <f t="shared" si="0"/>
        <v>123.00258637974896</v>
      </c>
    </row>
    <row r="125" spans="1:6" ht="12.75" customHeight="1" x14ac:dyDescent="0.2">
      <c r="A125" s="53">
        <v>661</v>
      </c>
      <c r="B125" s="86" t="s">
        <v>296</v>
      </c>
      <c r="C125" s="50" t="s">
        <v>297</v>
      </c>
      <c r="D125" s="51">
        <f t="shared" ref="D125:E125" si="28">SUM(D126:D127)</f>
        <v>784250.06</v>
      </c>
      <c r="E125" s="51">
        <f t="shared" si="28"/>
        <v>935427.4800000001</v>
      </c>
      <c r="F125" s="52">
        <f t="shared" si="0"/>
        <v>119.27668580605528</v>
      </c>
    </row>
    <row r="126" spans="1:6" ht="12.75" customHeight="1" x14ac:dyDescent="0.2">
      <c r="A126" s="53">
        <v>6614</v>
      </c>
      <c r="B126" s="86" t="s">
        <v>298</v>
      </c>
      <c r="C126" s="50" t="s">
        <v>299</v>
      </c>
      <c r="D126" s="242">
        <v>2991.15</v>
      </c>
      <c r="E126" s="242">
        <v>13351.18</v>
      </c>
      <c r="F126" s="52">
        <f t="shared" si="0"/>
        <v>446.35608378048579</v>
      </c>
    </row>
    <row r="127" spans="1:6" ht="12.75" customHeight="1" x14ac:dyDescent="0.2">
      <c r="A127" s="53">
        <v>6615</v>
      </c>
      <c r="B127" s="86" t="s">
        <v>300</v>
      </c>
      <c r="C127" s="50" t="s">
        <v>301</v>
      </c>
      <c r="D127" s="242">
        <v>781258.91</v>
      </c>
      <c r="E127" s="242">
        <v>922076.3</v>
      </c>
      <c r="F127" s="52">
        <f t="shared" si="0"/>
        <v>118.02442035509073</v>
      </c>
    </row>
    <row r="128" spans="1:6" ht="24" x14ac:dyDescent="0.2">
      <c r="A128" s="53">
        <v>663</v>
      </c>
      <c r="B128" s="231" t="s">
        <v>302</v>
      </c>
      <c r="C128" s="50" t="s">
        <v>303</v>
      </c>
      <c r="D128" s="51">
        <f t="shared" ref="D128:E128" si="29">SUM(D129:D132)</f>
        <v>81597.27</v>
      </c>
      <c r="E128" s="51">
        <f t="shared" si="29"/>
        <v>129587.13</v>
      </c>
      <c r="F128" s="52">
        <f t="shared" si="0"/>
        <v>158.81307058434675</v>
      </c>
    </row>
    <row r="129" spans="1:6" ht="12.75" customHeight="1" x14ac:dyDescent="0.2">
      <c r="A129" s="53">
        <v>6631</v>
      </c>
      <c r="B129" s="86" t="s">
        <v>304</v>
      </c>
      <c r="C129" s="50" t="s">
        <v>305</v>
      </c>
      <c r="D129" s="242">
        <v>56734.68</v>
      </c>
      <c r="E129" s="242">
        <v>73377.820000000007</v>
      </c>
      <c r="F129" s="52">
        <f t="shared" si="0"/>
        <v>129.33503811072876</v>
      </c>
    </row>
    <row r="130" spans="1:6" ht="12.75" customHeight="1" x14ac:dyDescent="0.2">
      <c r="A130" s="53">
        <v>6632</v>
      </c>
      <c r="B130" s="232" t="s">
        <v>306</v>
      </c>
      <c r="C130" s="50" t="s">
        <v>307</v>
      </c>
      <c r="D130" s="242">
        <v>24862.59</v>
      </c>
      <c r="E130" s="242">
        <v>56209.31</v>
      </c>
      <c r="F130" s="52">
        <f t="shared" si="0"/>
        <v>226.07986537203084</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254528.85</v>
      </c>
      <c r="E139" s="51">
        <f t="shared" si="33"/>
        <v>285414.14</v>
      </c>
      <c r="F139" s="52">
        <f t="shared" si="31"/>
        <v>112.13429833199655</v>
      </c>
    </row>
    <row r="140" spans="1:6" ht="12.75" customHeight="1" x14ac:dyDescent="0.2">
      <c r="A140" s="53">
        <v>681</v>
      </c>
      <c r="B140" s="85" t="s">
        <v>326</v>
      </c>
      <c r="C140" s="50" t="s">
        <v>327</v>
      </c>
      <c r="D140" s="51">
        <f t="shared" ref="D140:E140" si="34">SUM(D141:D149)</f>
        <v>214157.17</v>
      </c>
      <c r="E140" s="51">
        <f t="shared" si="34"/>
        <v>211778.11</v>
      </c>
      <c r="F140" s="52">
        <f t="shared" si="31"/>
        <v>98.889105604075723</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214157.17</v>
      </c>
      <c r="E149" s="242">
        <v>211778.11</v>
      </c>
      <c r="F149" s="52">
        <f t="shared" si="31"/>
        <v>98.889105604075723</v>
      </c>
    </row>
    <row r="150" spans="1:6" ht="12.75" customHeight="1" x14ac:dyDescent="0.2">
      <c r="A150" s="53">
        <v>683</v>
      </c>
      <c r="B150" s="85" t="s">
        <v>346</v>
      </c>
      <c r="C150" s="50" t="s">
        <v>347</v>
      </c>
      <c r="D150" s="242">
        <v>40371.68</v>
      </c>
      <c r="E150" s="242">
        <v>73636.03</v>
      </c>
      <c r="F150" s="52">
        <f t="shared" si="31"/>
        <v>182.39525826024578</v>
      </c>
    </row>
    <row r="151" spans="1:6" ht="12.75" customHeight="1" x14ac:dyDescent="0.2">
      <c r="A151" s="53">
        <v>3</v>
      </c>
      <c r="B151" s="85" t="s">
        <v>348</v>
      </c>
      <c r="C151" s="50" t="s">
        <v>56</v>
      </c>
      <c r="D151" s="51">
        <f t="shared" ref="D151:E151" si="35">D152+D163+D196+D215+D224+D252+D263</f>
        <v>74514421.609999999</v>
      </c>
      <c r="E151" s="51">
        <f t="shared" si="35"/>
        <v>90125545.790000007</v>
      </c>
      <c r="F151" s="52">
        <f t="shared" si="31"/>
        <v>120.95047353612547</v>
      </c>
    </row>
    <row r="152" spans="1:6" ht="12.75" customHeight="1" x14ac:dyDescent="0.2">
      <c r="A152" s="53">
        <v>31</v>
      </c>
      <c r="B152" s="85" t="s">
        <v>349</v>
      </c>
      <c r="C152" s="50" t="s">
        <v>350</v>
      </c>
      <c r="D152" s="51">
        <f t="shared" ref="D152:E152" si="36">D153+D158+D159</f>
        <v>34852405.900000006</v>
      </c>
      <c r="E152" s="51">
        <f t="shared" si="36"/>
        <v>43802209.57</v>
      </c>
      <c r="F152" s="52">
        <f t="shared" si="31"/>
        <v>125.67915596897141</v>
      </c>
    </row>
    <row r="153" spans="1:6" ht="12.75" customHeight="1" x14ac:dyDescent="0.2">
      <c r="A153" s="53">
        <v>311</v>
      </c>
      <c r="B153" s="85" t="s">
        <v>351</v>
      </c>
      <c r="C153" s="50" t="s">
        <v>352</v>
      </c>
      <c r="D153" s="51">
        <f t="shared" ref="D153:E153" si="37">SUM(D154:D157)</f>
        <v>28431759.160000004</v>
      </c>
      <c r="E153" s="51">
        <f t="shared" si="37"/>
        <v>35510387.430000007</v>
      </c>
      <c r="F153" s="52">
        <f t="shared" si="31"/>
        <v>124.89690571084593</v>
      </c>
    </row>
    <row r="154" spans="1:6" ht="12.75" customHeight="1" x14ac:dyDescent="0.2">
      <c r="A154" s="53">
        <v>3111</v>
      </c>
      <c r="B154" s="85" t="s">
        <v>353</v>
      </c>
      <c r="C154" s="50" t="s">
        <v>354</v>
      </c>
      <c r="D154" s="242">
        <v>27988525.170000002</v>
      </c>
      <c r="E154" s="242">
        <v>34836534.810000002</v>
      </c>
      <c r="F154" s="52">
        <f t="shared" si="31"/>
        <v>124.4672043217917</v>
      </c>
    </row>
    <row r="155" spans="1:6" ht="12.75" customHeight="1" x14ac:dyDescent="0.2">
      <c r="A155" s="53">
        <v>3112</v>
      </c>
      <c r="B155" s="85" t="s">
        <v>355</v>
      </c>
      <c r="C155" s="50" t="s">
        <v>356</v>
      </c>
      <c r="D155" s="242">
        <v>3559.92</v>
      </c>
      <c r="E155" s="242">
        <v>3150.93</v>
      </c>
      <c r="F155" s="52">
        <f t="shared" si="31"/>
        <v>88.511258679970325</v>
      </c>
    </row>
    <row r="156" spans="1:6" ht="12.75" customHeight="1" x14ac:dyDescent="0.2">
      <c r="A156" s="53">
        <v>3113</v>
      </c>
      <c r="B156" s="85" t="s">
        <v>357</v>
      </c>
      <c r="C156" s="50" t="s">
        <v>358</v>
      </c>
      <c r="D156" s="242">
        <v>30239.85</v>
      </c>
      <c r="E156" s="242">
        <v>47671.56</v>
      </c>
      <c r="F156" s="52">
        <f t="shared" si="31"/>
        <v>157.64482958744836</v>
      </c>
    </row>
    <row r="157" spans="1:6" ht="12.75" customHeight="1" x14ac:dyDescent="0.2">
      <c r="A157" s="53">
        <v>3114</v>
      </c>
      <c r="B157" s="85" t="s">
        <v>359</v>
      </c>
      <c r="C157" s="50" t="s">
        <v>360</v>
      </c>
      <c r="D157" s="242">
        <v>409434.22</v>
      </c>
      <c r="E157" s="242">
        <v>623030.13</v>
      </c>
      <c r="F157" s="52">
        <f t="shared" si="31"/>
        <v>152.16855347362025</v>
      </c>
    </row>
    <row r="158" spans="1:6" ht="12.75" customHeight="1" x14ac:dyDescent="0.2">
      <c r="A158" s="53">
        <v>312</v>
      </c>
      <c r="B158" s="85" t="s">
        <v>361</v>
      </c>
      <c r="C158" s="50" t="s">
        <v>362</v>
      </c>
      <c r="D158" s="242">
        <v>1660097.91</v>
      </c>
      <c r="E158" s="242">
        <v>2316209.91</v>
      </c>
      <c r="F158" s="52">
        <f t="shared" si="31"/>
        <v>139.52248816456859</v>
      </c>
    </row>
    <row r="159" spans="1:6" ht="12.75" customHeight="1" x14ac:dyDescent="0.2">
      <c r="A159" s="53">
        <v>313</v>
      </c>
      <c r="B159" s="85" t="s">
        <v>363</v>
      </c>
      <c r="C159" s="50" t="s">
        <v>364</v>
      </c>
      <c r="D159" s="51">
        <f t="shared" ref="D159:E159" si="38">SUM(D160:D162)</f>
        <v>4760548.83</v>
      </c>
      <c r="E159" s="51">
        <f t="shared" si="38"/>
        <v>5975612.2299999995</v>
      </c>
      <c r="F159" s="52">
        <f t="shared" si="31"/>
        <v>125.52359913510223</v>
      </c>
    </row>
    <row r="160" spans="1:6" ht="12.75" customHeight="1" x14ac:dyDescent="0.2">
      <c r="A160" s="53">
        <v>3131</v>
      </c>
      <c r="B160" s="85" t="s">
        <v>142</v>
      </c>
      <c r="C160" s="50" t="s">
        <v>365</v>
      </c>
      <c r="D160" s="242">
        <v>147550.31</v>
      </c>
      <c r="E160" s="242">
        <v>210384.89</v>
      </c>
      <c r="F160" s="52">
        <f t="shared" si="31"/>
        <v>142.58519009550034</v>
      </c>
    </row>
    <row r="161" spans="1:6" ht="12.75" customHeight="1" x14ac:dyDescent="0.2">
      <c r="A161" s="53">
        <v>3132</v>
      </c>
      <c r="B161" s="85" t="s">
        <v>366</v>
      </c>
      <c r="C161" s="50" t="s">
        <v>367</v>
      </c>
      <c r="D161" s="242">
        <v>4612482.79</v>
      </c>
      <c r="E161" s="242">
        <v>5765227.3399999999</v>
      </c>
      <c r="F161" s="52">
        <f t="shared" si="31"/>
        <v>124.99184501022278</v>
      </c>
    </row>
    <row r="162" spans="1:6" ht="12.75" customHeight="1" x14ac:dyDescent="0.2">
      <c r="A162" s="53">
        <v>3133</v>
      </c>
      <c r="B162" s="85" t="s">
        <v>368</v>
      </c>
      <c r="C162" s="50" t="s">
        <v>369</v>
      </c>
      <c r="D162" s="242">
        <v>515.73</v>
      </c>
      <c r="E162" s="242">
        <v>0</v>
      </c>
      <c r="F162" s="52">
        <f t="shared" si="31"/>
        <v>0</v>
      </c>
    </row>
    <row r="163" spans="1:6" ht="12.75" customHeight="1" x14ac:dyDescent="0.2">
      <c r="A163" s="53">
        <v>32</v>
      </c>
      <c r="B163" s="85" t="s">
        <v>370</v>
      </c>
      <c r="C163" s="50" t="s">
        <v>371</v>
      </c>
      <c r="D163" s="51">
        <f t="shared" ref="D163:E163" si="39">D164+D169+D177+D187+D188</f>
        <v>19529489.959999997</v>
      </c>
      <c r="E163" s="51">
        <f t="shared" si="39"/>
        <v>20870003.300000001</v>
      </c>
      <c r="F163" s="52">
        <f t="shared" si="31"/>
        <v>106.86404684784713</v>
      </c>
    </row>
    <row r="164" spans="1:6" ht="12.75" customHeight="1" x14ac:dyDescent="0.2">
      <c r="A164" s="53">
        <v>321</v>
      </c>
      <c r="B164" s="85" t="s">
        <v>372</v>
      </c>
      <c r="C164" s="50" t="s">
        <v>373</v>
      </c>
      <c r="D164" s="51">
        <f t="shared" ref="D164:E164" si="40">SUM(D165:D168)</f>
        <v>1089925.4000000001</v>
      </c>
      <c r="E164" s="51">
        <f t="shared" si="40"/>
        <v>1125911.21</v>
      </c>
      <c r="F164" s="52">
        <f t="shared" si="31"/>
        <v>103.30167642666184</v>
      </c>
    </row>
    <row r="165" spans="1:6" ht="12.75" customHeight="1" x14ac:dyDescent="0.2">
      <c r="A165" s="53">
        <v>3211</v>
      </c>
      <c r="B165" s="85" t="s">
        <v>374</v>
      </c>
      <c r="C165" s="50" t="s">
        <v>375</v>
      </c>
      <c r="D165" s="242">
        <v>199236.82</v>
      </c>
      <c r="E165" s="242">
        <v>178135.58</v>
      </c>
      <c r="F165" s="52">
        <f t="shared" si="31"/>
        <v>89.408965672108181</v>
      </c>
    </row>
    <row r="166" spans="1:6" ht="12.75" customHeight="1" x14ac:dyDescent="0.2">
      <c r="A166" s="53">
        <v>3212</v>
      </c>
      <c r="B166" s="85" t="s">
        <v>376</v>
      </c>
      <c r="C166" s="50" t="s">
        <v>377</v>
      </c>
      <c r="D166" s="242">
        <v>811545.5</v>
      </c>
      <c r="E166" s="242">
        <v>818753.76</v>
      </c>
      <c r="F166" s="52">
        <f t="shared" si="31"/>
        <v>100.88821390790781</v>
      </c>
    </row>
    <row r="167" spans="1:6" ht="12.75" customHeight="1" x14ac:dyDescent="0.2">
      <c r="A167" s="53">
        <v>3213</v>
      </c>
      <c r="B167" s="85" t="s">
        <v>378</v>
      </c>
      <c r="C167" s="50" t="s">
        <v>379</v>
      </c>
      <c r="D167" s="242">
        <v>73041.009999999995</v>
      </c>
      <c r="E167" s="242">
        <v>45228.17</v>
      </c>
      <c r="F167" s="52">
        <f t="shared" si="31"/>
        <v>61.9216108868155</v>
      </c>
    </row>
    <row r="168" spans="1:6" ht="12.75" customHeight="1" x14ac:dyDescent="0.2">
      <c r="A168" s="53">
        <v>3214</v>
      </c>
      <c r="B168" s="85" t="s">
        <v>380</v>
      </c>
      <c r="C168" s="50" t="s">
        <v>381</v>
      </c>
      <c r="D168" s="242">
        <v>6102.07</v>
      </c>
      <c r="E168" s="242">
        <v>83793.7</v>
      </c>
      <c r="F168" s="52">
        <f t="shared" si="31"/>
        <v>1373.2012251580202</v>
      </c>
    </row>
    <row r="169" spans="1:6" ht="12.75" customHeight="1" x14ac:dyDescent="0.2">
      <c r="A169" s="53">
        <v>322</v>
      </c>
      <c r="B169" s="85" t="s">
        <v>382</v>
      </c>
      <c r="C169" s="50" t="s">
        <v>383</v>
      </c>
      <c r="D169" s="51">
        <f t="shared" ref="D169:E169" si="41">SUM(D170:D176)</f>
        <v>3368866.6199999996</v>
      </c>
      <c r="E169" s="51">
        <f t="shared" si="41"/>
        <v>5007814.74</v>
      </c>
      <c r="F169" s="52">
        <f t="shared" si="31"/>
        <v>148.64983701848072</v>
      </c>
    </row>
    <row r="170" spans="1:6" ht="12.75" customHeight="1" x14ac:dyDescent="0.2">
      <c r="A170" s="53">
        <v>3221</v>
      </c>
      <c r="B170" s="85" t="s">
        <v>384</v>
      </c>
      <c r="C170" s="50" t="s">
        <v>385</v>
      </c>
      <c r="D170" s="242">
        <v>569901.15</v>
      </c>
      <c r="E170" s="242">
        <v>552978.25</v>
      </c>
      <c r="F170" s="52">
        <f t="shared" si="31"/>
        <v>97.030555211197594</v>
      </c>
    </row>
    <row r="171" spans="1:6" ht="12.75" customHeight="1" x14ac:dyDescent="0.2">
      <c r="A171" s="53">
        <v>3222</v>
      </c>
      <c r="B171" s="85" t="s">
        <v>386</v>
      </c>
      <c r="C171" s="50" t="s">
        <v>387</v>
      </c>
      <c r="D171" s="242">
        <v>1453895.29</v>
      </c>
      <c r="E171" s="242">
        <v>1931876.62</v>
      </c>
      <c r="F171" s="52">
        <f t="shared" si="31"/>
        <v>132.87591157957465</v>
      </c>
    </row>
    <row r="172" spans="1:6" ht="12.75" customHeight="1" x14ac:dyDescent="0.2">
      <c r="A172" s="53">
        <v>3223</v>
      </c>
      <c r="B172" s="85" t="s">
        <v>388</v>
      </c>
      <c r="C172" s="50" t="s">
        <v>389</v>
      </c>
      <c r="D172" s="242">
        <v>1079077.3500000001</v>
      </c>
      <c r="E172" s="242">
        <v>2173396.04</v>
      </c>
      <c r="F172" s="52">
        <f t="shared" si="31"/>
        <v>201.41244184209776</v>
      </c>
    </row>
    <row r="173" spans="1:6" ht="12.75" customHeight="1" x14ac:dyDescent="0.2">
      <c r="A173" s="53">
        <v>3224</v>
      </c>
      <c r="B173" s="85" t="s">
        <v>390</v>
      </c>
      <c r="C173" s="50" t="s">
        <v>391</v>
      </c>
      <c r="D173" s="242">
        <v>104029.36</v>
      </c>
      <c r="E173" s="242">
        <v>176845.4</v>
      </c>
      <c r="F173" s="52">
        <f t="shared" si="31"/>
        <v>169.99566276289693</v>
      </c>
    </row>
    <row r="174" spans="1:6" ht="12.75" customHeight="1" x14ac:dyDescent="0.2">
      <c r="A174" s="53">
        <v>3225</v>
      </c>
      <c r="B174" s="85" t="s">
        <v>392</v>
      </c>
      <c r="C174" s="50" t="s">
        <v>393</v>
      </c>
      <c r="D174" s="242">
        <v>64157.82</v>
      </c>
      <c r="E174" s="242">
        <v>62799.33</v>
      </c>
      <c r="F174" s="52">
        <f t="shared" si="31"/>
        <v>97.88258079841242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97805.65</v>
      </c>
      <c r="E176" s="242">
        <v>109919.1</v>
      </c>
      <c r="F176" s="52">
        <f t="shared" si="31"/>
        <v>112.38522518893336</v>
      </c>
    </row>
    <row r="177" spans="1:6" ht="12.75" customHeight="1" x14ac:dyDescent="0.2">
      <c r="A177" s="53">
        <v>323</v>
      </c>
      <c r="B177" s="85" t="s">
        <v>398</v>
      </c>
      <c r="C177" s="50" t="s">
        <v>399</v>
      </c>
      <c r="D177" s="51">
        <f t="shared" ref="D177:E177" si="42">SUM(D178:D186)</f>
        <v>14228528.75</v>
      </c>
      <c r="E177" s="51">
        <f t="shared" si="42"/>
        <v>13405787.07</v>
      </c>
      <c r="F177" s="52">
        <f t="shared" si="31"/>
        <v>94.217661611710909</v>
      </c>
    </row>
    <row r="178" spans="1:6" ht="12.75" customHeight="1" x14ac:dyDescent="0.2">
      <c r="A178" s="53">
        <v>3231</v>
      </c>
      <c r="B178" s="85" t="s">
        <v>400</v>
      </c>
      <c r="C178" s="50" t="s">
        <v>401</v>
      </c>
      <c r="D178" s="242">
        <v>731263.82</v>
      </c>
      <c r="E178" s="242">
        <v>685547.87</v>
      </c>
      <c r="F178" s="52">
        <f t="shared" si="31"/>
        <v>93.748364304417535</v>
      </c>
    </row>
    <row r="179" spans="1:6" ht="12.75" customHeight="1" x14ac:dyDescent="0.2">
      <c r="A179" s="53">
        <v>3232</v>
      </c>
      <c r="B179" s="85" t="s">
        <v>402</v>
      </c>
      <c r="C179" s="50" t="s">
        <v>403</v>
      </c>
      <c r="D179" s="242">
        <v>5267043.22</v>
      </c>
      <c r="E179" s="242">
        <v>3801898.79</v>
      </c>
      <c r="F179" s="52">
        <f t="shared" si="31"/>
        <v>72.182790822058223</v>
      </c>
    </row>
    <row r="180" spans="1:6" ht="12.75" customHeight="1" x14ac:dyDescent="0.2">
      <c r="A180" s="53">
        <v>3233</v>
      </c>
      <c r="B180" s="85" t="s">
        <v>404</v>
      </c>
      <c r="C180" s="50" t="s">
        <v>405</v>
      </c>
      <c r="D180" s="242">
        <v>1127874.6499999999</v>
      </c>
      <c r="E180" s="242">
        <v>1096335.6499999999</v>
      </c>
      <c r="F180" s="52">
        <f t="shared" si="31"/>
        <v>97.203678618009548</v>
      </c>
    </row>
    <row r="181" spans="1:6" ht="12.75" customHeight="1" x14ac:dyDescent="0.2">
      <c r="A181" s="53">
        <v>3234</v>
      </c>
      <c r="B181" s="85" t="s">
        <v>406</v>
      </c>
      <c r="C181" s="50" t="s">
        <v>407</v>
      </c>
      <c r="D181" s="242">
        <v>3861922.63</v>
      </c>
      <c r="E181" s="242">
        <v>4530079.83</v>
      </c>
      <c r="F181" s="52">
        <f t="shared" si="31"/>
        <v>117.30115447703831</v>
      </c>
    </row>
    <row r="182" spans="1:6" ht="12.75" customHeight="1" x14ac:dyDescent="0.2">
      <c r="A182" s="53">
        <v>3235</v>
      </c>
      <c r="B182" s="85" t="s">
        <v>408</v>
      </c>
      <c r="C182" s="50" t="s">
        <v>409</v>
      </c>
      <c r="D182" s="242">
        <v>375773.93</v>
      </c>
      <c r="E182" s="242">
        <v>408642.86</v>
      </c>
      <c r="F182" s="52">
        <f t="shared" si="31"/>
        <v>108.74699583337248</v>
      </c>
    </row>
    <row r="183" spans="1:6" ht="12.75" customHeight="1" x14ac:dyDescent="0.2">
      <c r="A183" s="53">
        <v>3236</v>
      </c>
      <c r="B183" s="85" t="s">
        <v>410</v>
      </c>
      <c r="C183" s="50" t="s">
        <v>411</v>
      </c>
      <c r="D183" s="242">
        <v>170020.01</v>
      </c>
      <c r="E183" s="242">
        <v>140471.6</v>
      </c>
      <c r="F183" s="52">
        <f t="shared" si="31"/>
        <v>82.620628007256329</v>
      </c>
    </row>
    <row r="184" spans="1:6" ht="12.75" customHeight="1" x14ac:dyDescent="0.2">
      <c r="A184" s="53">
        <v>3237</v>
      </c>
      <c r="B184" s="85" t="s">
        <v>412</v>
      </c>
      <c r="C184" s="50" t="s">
        <v>413</v>
      </c>
      <c r="D184" s="242">
        <v>1077086.4099999999</v>
      </c>
      <c r="E184" s="242">
        <v>1292320.31</v>
      </c>
      <c r="F184" s="52">
        <f t="shared" si="31"/>
        <v>119.98297425366273</v>
      </c>
    </row>
    <row r="185" spans="1:6" ht="12.75" customHeight="1" x14ac:dyDescent="0.2">
      <c r="A185" s="53">
        <v>3238</v>
      </c>
      <c r="B185" s="85" t="s">
        <v>414</v>
      </c>
      <c r="C185" s="50" t="s">
        <v>415</v>
      </c>
      <c r="D185" s="242">
        <v>147720.93</v>
      </c>
      <c r="E185" s="242">
        <v>148006</v>
      </c>
      <c r="F185" s="52">
        <f t="shared" si="31"/>
        <v>100.19297874715521</v>
      </c>
    </row>
    <row r="186" spans="1:6" ht="12.75" customHeight="1" x14ac:dyDescent="0.2">
      <c r="A186" s="53">
        <v>3239</v>
      </c>
      <c r="B186" s="85" t="s">
        <v>416</v>
      </c>
      <c r="C186" s="50" t="s">
        <v>417</v>
      </c>
      <c r="D186" s="242">
        <v>1469823.15</v>
      </c>
      <c r="E186" s="242">
        <v>1302484.1599999999</v>
      </c>
      <c r="F186" s="52">
        <f t="shared" si="31"/>
        <v>88.615025555965701</v>
      </c>
    </row>
    <row r="187" spans="1:6" ht="12.75" customHeight="1" x14ac:dyDescent="0.2">
      <c r="A187" s="53">
        <v>324</v>
      </c>
      <c r="B187" s="85" t="s">
        <v>418</v>
      </c>
      <c r="C187" s="50" t="s">
        <v>419</v>
      </c>
      <c r="D187" s="242">
        <v>1980.54</v>
      </c>
      <c r="E187" s="242">
        <v>1477.75</v>
      </c>
      <c r="F187" s="52">
        <f t="shared" si="31"/>
        <v>74.613489250406445</v>
      </c>
    </row>
    <row r="188" spans="1:6" ht="12.75" customHeight="1" x14ac:dyDescent="0.2">
      <c r="A188" s="53">
        <v>329</v>
      </c>
      <c r="B188" s="85" t="s">
        <v>420</v>
      </c>
      <c r="C188" s="50" t="s">
        <v>421</v>
      </c>
      <c r="D188" s="51">
        <f t="shared" ref="D188:E188" si="43">SUM(D189:D195)</f>
        <v>840188.64999999991</v>
      </c>
      <c r="E188" s="51">
        <f t="shared" si="43"/>
        <v>1329012.53</v>
      </c>
      <c r="F188" s="52">
        <f t="shared" si="31"/>
        <v>158.18025273252624</v>
      </c>
    </row>
    <row r="189" spans="1:6" ht="12.75" customHeight="1" x14ac:dyDescent="0.2">
      <c r="A189" s="53">
        <v>3291</v>
      </c>
      <c r="B189" s="232" t="s">
        <v>422</v>
      </c>
      <c r="C189" s="50" t="s">
        <v>423</v>
      </c>
      <c r="D189" s="242">
        <v>138336.73000000001</v>
      </c>
      <c r="E189" s="242">
        <v>134952.17000000001</v>
      </c>
      <c r="F189" s="52">
        <f t="shared" si="31"/>
        <v>97.553390195069667</v>
      </c>
    </row>
    <row r="190" spans="1:6" ht="12.75" customHeight="1" x14ac:dyDescent="0.2">
      <c r="A190" s="53">
        <v>3292</v>
      </c>
      <c r="B190" s="85" t="s">
        <v>424</v>
      </c>
      <c r="C190" s="50" t="s">
        <v>425</v>
      </c>
      <c r="D190" s="242">
        <v>127634.38</v>
      </c>
      <c r="E190" s="242">
        <v>158471.6</v>
      </c>
      <c r="F190" s="52">
        <f t="shared" si="31"/>
        <v>124.16059058695627</v>
      </c>
    </row>
    <row r="191" spans="1:6" ht="12.75" customHeight="1" x14ac:dyDescent="0.2">
      <c r="A191" s="53">
        <v>3293</v>
      </c>
      <c r="B191" s="85" t="s">
        <v>426</v>
      </c>
      <c r="C191" s="50" t="s">
        <v>427</v>
      </c>
      <c r="D191" s="242">
        <v>121482.03</v>
      </c>
      <c r="E191" s="242">
        <v>93469.48</v>
      </c>
      <c r="F191" s="52">
        <f t="shared" si="31"/>
        <v>76.940992836553676</v>
      </c>
    </row>
    <row r="192" spans="1:6" ht="12.75" customHeight="1" x14ac:dyDescent="0.2">
      <c r="A192" s="53">
        <v>3294</v>
      </c>
      <c r="B192" s="85" t="s">
        <v>428</v>
      </c>
      <c r="C192" s="50" t="s">
        <v>429</v>
      </c>
      <c r="D192" s="242">
        <v>17291.62</v>
      </c>
      <c r="E192" s="242">
        <v>21209.02</v>
      </c>
      <c r="F192" s="52">
        <f t="shared" si="31"/>
        <v>122.6549045144411</v>
      </c>
    </row>
    <row r="193" spans="1:6" ht="12.75" customHeight="1" x14ac:dyDescent="0.2">
      <c r="A193" s="53">
        <v>3295</v>
      </c>
      <c r="B193" s="85" t="s">
        <v>430</v>
      </c>
      <c r="C193" s="50" t="s">
        <v>431</v>
      </c>
      <c r="D193" s="242">
        <v>51943.75</v>
      </c>
      <c r="E193" s="242">
        <v>406279.06</v>
      </c>
      <c r="F193" s="52">
        <f t="shared" si="31"/>
        <v>782.15196245939126</v>
      </c>
    </row>
    <row r="194" spans="1:6" ht="12.75" customHeight="1" x14ac:dyDescent="0.2">
      <c r="A194" s="53" t="s">
        <v>432</v>
      </c>
      <c r="B194" s="85" t="s">
        <v>433</v>
      </c>
      <c r="C194" s="50" t="s">
        <v>432</v>
      </c>
      <c r="D194" s="242">
        <v>42026.34</v>
      </c>
      <c r="E194" s="242">
        <v>57407.98</v>
      </c>
      <c r="F194" s="52">
        <f t="shared" si="31"/>
        <v>136.59999895303756</v>
      </c>
    </row>
    <row r="195" spans="1:6" ht="12.75" customHeight="1" x14ac:dyDescent="0.2">
      <c r="A195" s="53">
        <v>3299</v>
      </c>
      <c r="B195" s="85" t="s">
        <v>434</v>
      </c>
      <c r="C195" s="50" t="s">
        <v>435</v>
      </c>
      <c r="D195" s="242">
        <v>341473.8</v>
      </c>
      <c r="E195" s="242">
        <v>457223.22</v>
      </c>
      <c r="F195" s="52">
        <f t="shared" si="31"/>
        <v>133.89701347511874</v>
      </c>
    </row>
    <row r="196" spans="1:6" ht="12.75" customHeight="1" x14ac:dyDescent="0.2">
      <c r="A196" s="53">
        <v>34</v>
      </c>
      <c r="B196" s="232" t="s">
        <v>436</v>
      </c>
      <c r="C196" s="50" t="s">
        <v>437</v>
      </c>
      <c r="D196" s="51">
        <f t="shared" ref="D196:E196" si="44">D197+D202+D210</f>
        <v>185430.02</v>
      </c>
      <c r="E196" s="51">
        <f t="shared" si="44"/>
        <v>195487.43</v>
      </c>
      <c r="F196" s="52">
        <f t="shared" si="31"/>
        <v>105.42383051029169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68742.53</v>
      </c>
      <c r="E202" s="51">
        <f t="shared" si="46"/>
        <v>109039.41</v>
      </c>
      <c r="F202" s="52">
        <f t="shared" si="31"/>
        <v>158.62001296722715</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3542.92</v>
      </c>
      <c r="E204" s="242">
        <v>0</v>
      </c>
      <c r="F204" s="52">
        <f t="shared" si="31"/>
        <v>0</v>
      </c>
    </row>
    <row r="205" spans="1:6" ht="24" x14ac:dyDescent="0.2">
      <c r="A205" s="53">
        <v>3423</v>
      </c>
      <c r="B205" s="232" t="s">
        <v>454</v>
      </c>
      <c r="C205" s="50" t="s">
        <v>455</v>
      </c>
      <c r="D205" s="242">
        <v>65199.61</v>
      </c>
      <c r="E205" s="242">
        <v>109039.41</v>
      </c>
      <c r="F205" s="52">
        <f t="shared" si="31"/>
        <v>167.23935925383603</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116687.48999999999</v>
      </c>
      <c r="E210" s="51">
        <f t="shared" si="47"/>
        <v>86448.02</v>
      </c>
      <c r="F210" s="52">
        <f t="shared" si="31"/>
        <v>74.085079728769571</v>
      </c>
    </row>
    <row r="211" spans="1:6" ht="12.75" customHeight="1" x14ac:dyDescent="0.2">
      <c r="A211" s="53">
        <v>3431</v>
      </c>
      <c r="B211" s="232" t="s">
        <v>466</v>
      </c>
      <c r="C211" s="50" t="s">
        <v>467</v>
      </c>
      <c r="D211" s="242">
        <v>82669.039999999994</v>
      </c>
      <c r="E211" s="242">
        <v>82207.48</v>
      </c>
      <c r="F211" s="52">
        <f t="shared" si="31"/>
        <v>99.441677319586631</v>
      </c>
    </row>
    <row r="212" spans="1:6" ht="12.75" customHeight="1" x14ac:dyDescent="0.2">
      <c r="A212" s="53">
        <v>3432</v>
      </c>
      <c r="B212" s="85" t="s">
        <v>468</v>
      </c>
      <c r="C212" s="50" t="s">
        <v>469</v>
      </c>
      <c r="D212" s="242">
        <v>6.43</v>
      </c>
      <c r="E212" s="242">
        <v>2203.34</v>
      </c>
      <c r="F212" s="52" t="str">
        <f t="shared" si="31"/>
        <v>&gt;&gt;100</v>
      </c>
    </row>
    <row r="213" spans="1:6" ht="12.75" customHeight="1" x14ac:dyDescent="0.2">
      <c r="A213" s="53">
        <v>3433</v>
      </c>
      <c r="B213" s="85" t="s">
        <v>470</v>
      </c>
      <c r="C213" s="50" t="s">
        <v>471</v>
      </c>
      <c r="D213" s="242">
        <v>33926.78</v>
      </c>
      <c r="E213" s="242">
        <v>1975.63</v>
      </c>
      <c r="F213" s="52">
        <f t="shared" si="31"/>
        <v>5.8232169395386189</v>
      </c>
    </row>
    <row r="214" spans="1:6" ht="12.75" customHeight="1" x14ac:dyDescent="0.2">
      <c r="A214" s="53">
        <v>3434</v>
      </c>
      <c r="B214" s="85" t="s">
        <v>472</v>
      </c>
      <c r="C214" s="50" t="s">
        <v>473</v>
      </c>
      <c r="D214" s="242">
        <v>85.24</v>
      </c>
      <c r="E214" s="242">
        <v>61.57</v>
      </c>
      <c r="F214" s="52">
        <f t="shared" si="31"/>
        <v>72.231346785546705</v>
      </c>
    </row>
    <row r="215" spans="1:6" ht="12.75" customHeight="1" x14ac:dyDescent="0.2">
      <c r="A215" s="53">
        <v>35</v>
      </c>
      <c r="B215" s="85" t="s">
        <v>474</v>
      </c>
      <c r="C215" s="50" t="s">
        <v>475</v>
      </c>
      <c r="D215" s="51">
        <f t="shared" ref="D215:E215" si="48">D216+D219+D223</f>
        <v>592522.1100000001</v>
      </c>
      <c r="E215" s="51">
        <f t="shared" si="48"/>
        <v>1302385.3400000001</v>
      </c>
      <c r="F215" s="52">
        <f t="shared" si="31"/>
        <v>219.80366943606541</v>
      </c>
    </row>
    <row r="216" spans="1:6" ht="12.75" customHeight="1" x14ac:dyDescent="0.2">
      <c r="A216" s="53">
        <v>351</v>
      </c>
      <c r="B216" s="85" t="s">
        <v>476</v>
      </c>
      <c r="C216" s="50" t="s">
        <v>477</v>
      </c>
      <c r="D216" s="51">
        <f t="shared" ref="D216:E216" si="49">SUM(D217:D218)</f>
        <v>395946.09</v>
      </c>
      <c r="E216" s="51">
        <f t="shared" si="49"/>
        <v>1099098.52</v>
      </c>
      <c r="F216" s="52">
        <f t="shared" si="31"/>
        <v>277.58792112330241</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395946.09</v>
      </c>
      <c r="E218" s="242">
        <v>1099098.52</v>
      </c>
      <c r="F218" s="52">
        <f t="shared" si="31"/>
        <v>277.58792112330241</v>
      </c>
    </row>
    <row r="219" spans="1:6" ht="24" x14ac:dyDescent="0.2">
      <c r="A219" s="53">
        <v>352</v>
      </c>
      <c r="B219" s="85" t="s">
        <v>482</v>
      </c>
      <c r="C219" s="50" t="s">
        <v>483</v>
      </c>
      <c r="D219" s="51">
        <f t="shared" ref="D219:E219" si="50">SUM(D220:D222)</f>
        <v>196576.02000000002</v>
      </c>
      <c r="E219" s="51">
        <f t="shared" si="50"/>
        <v>203286.82</v>
      </c>
      <c r="F219" s="52">
        <f t="shared" si="31"/>
        <v>103.41384467952905</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103620.45</v>
      </c>
      <c r="E221" s="242">
        <v>113094.02</v>
      </c>
      <c r="F221" s="52">
        <f t="shared" si="31"/>
        <v>109.14256790044823</v>
      </c>
    </row>
    <row r="222" spans="1:6" ht="12.75" customHeight="1" x14ac:dyDescent="0.2">
      <c r="A222" s="53">
        <v>3523</v>
      </c>
      <c r="B222" s="85" t="s">
        <v>488</v>
      </c>
      <c r="C222" s="50" t="s">
        <v>489</v>
      </c>
      <c r="D222" s="242">
        <v>92955.57</v>
      </c>
      <c r="E222" s="242">
        <v>90192.8</v>
      </c>
      <c r="F222" s="52">
        <f t="shared" si="31"/>
        <v>97.02785965381095</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1581622.9000000001</v>
      </c>
      <c r="E224" s="51">
        <f t="shared" si="51"/>
        <v>1345525.54</v>
      </c>
      <c r="F224" s="52">
        <f t="shared" ref="F224:F235" si="52">IF(D224&lt;&gt;0,IF(E224/D224&gt;=100,"&gt;&gt;100",E224/D224*100),"-")</f>
        <v>85.072461962962223</v>
      </c>
    </row>
    <row r="225" spans="1:6" ht="12.75" customHeight="1" x14ac:dyDescent="0.2">
      <c r="A225" s="53">
        <v>361</v>
      </c>
      <c r="B225" s="85" t="s">
        <v>494</v>
      </c>
      <c r="C225" s="50" t="s">
        <v>495</v>
      </c>
      <c r="D225" s="51">
        <f t="shared" ref="D225:E225" si="53">SUM(D226:D227)</f>
        <v>315454.75</v>
      </c>
      <c r="E225" s="51">
        <f t="shared" si="53"/>
        <v>122479.58</v>
      </c>
      <c r="F225" s="52">
        <f t="shared" si="52"/>
        <v>38.826354651499145</v>
      </c>
    </row>
    <row r="226" spans="1:6" ht="12.75" customHeight="1" x14ac:dyDescent="0.2">
      <c r="A226" s="53">
        <v>3611</v>
      </c>
      <c r="B226" s="85" t="s">
        <v>496</v>
      </c>
      <c r="C226" s="50" t="s">
        <v>497</v>
      </c>
      <c r="D226" s="242">
        <v>315454.75</v>
      </c>
      <c r="E226" s="242">
        <v>122479.58</v>
      </c>
      <c r="F226" s="52">
        <f t="shared" si="52"/>
        <v>38.826354651499145</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427273.95</v>
      </c>
      <c r="E231" s="51">
        <f t="shared" si="55"/>
        <v>198742.97</v>
      </c>
      <c r="F231" s="52">
        <f t="shared" si="52"/>
        <v>46.514179017934509</v>
      </c>
    </row>
    <row r="232" spans="1:6" ht="12.75" customHeight="1" x14ac:dyDescent="0.2">
      <c r="A232" s="53">
        <v>3631</v>
      </c>
      <c r="B232" s="85" t="s">
        <v>508</v>
      </c>
      <c r="C232" s="50" t="s">
        <v>509</v>
      </c>
      <c r="D232" s="242">
        <v>127273.95</v>
      </c>
      <c r="E232" s="242">
        <v>198742.97</v>
      </c>
      <c r="F232" s="52">
        <f t="shared" si="52"/>
        <v>156.15369052347319</v>
      </c>
    </row>
    <row r="233" spans="1:6" ht="12.75" customHeight="1" x14ac:dyDescent="0.2">
      <c r="A233" s="53">
        <v>3632</v>
      </c>
      <c r="B233" s="85" t="s">
        <v>510</v>
      </c>
      <c r="C233" s="50" t="s">
        <v>511</v>
      </c>
      <c r="D233" s="242">
        <v>300000</v>
      </c>
      <c r="E233" s="242">
        <v>0</v>
      </c>
      <c r="F233" s="52">
        <f t="shared" si="52"/>
        <v>0</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776940.36</v>
      </c>
      <c r="E236" s="51">
        <f t="shared" si="56"/>
        <v>789871.04</v>
      </c>
      <c r="F236" s="52">
        <f t="shared" ref="F236:F239" si="57">IF(D236&lt;&gt;0,IF(E236/D236&gt;=100,"&gt;&gt;100",E236/D236*100),"-")</f>
        <v>101.66430792705891</v>
      </c>
    </row>
    <row r="237" spans="1:6" ht="12.75" customHeight="1" x14ac:dyDescent="0.2">
      <c r="A237" s="53" t="s">
        <v>518</v>
      </c>
      <c r="B237" s="85" t="s">
        <v>519</v>
      </c>
      <c r="C237" s="50" t="s">
        <v>518</v>
      </c>
      <c r="D237" s="242">
        <v>593396.81999999995</v>
      </c>
      <c r="E237" s="242">
        <v>789871.04</v>
      </c>
      <c r="F237" s="52">
        <f t="shared" si="57"/>
        <v>133.11008980466059</v>
      </c>
    </row>
    <row r="238" spans="1:6" ht="12.75" customHeight="1" x14ac:dyDescent="0.2">
      <c r="A238" s="53" t="s">
        <v>520</v>
      </c>
      <c r="B238" s="85" t="s">
        <v>521</v>
      </c>
      <c r="C238" s="50" t="s">
        <v>520</v>
      </c>
      <c r="D238" s="242">
        <v>183543.54</v>
      </c>
      <c r="E238" s="242">
        <v>0</v>
      </c>
      <c r="F238" s="52">
        <f t="shared" si="57"/>
        <v>0</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61953.84</v>
      </c>
      <c r="E244" s="51">
        <f t="shared" si="60"/>
        <v>234431.95</v>
      </c>
      <c r="F244" s="52">
        <f t="shared" ref="F244:F251" si="61">IF(D244&lt;&gt;0,IF(E244/D244&gt;=100,"&gt;&gt;100",E244/D244*100),"-")</f>
        <v>378.39777163126615</v>
      </c>
    </row>
    <row r="245" spans="1:6" ht="12.75" customHeight="1" x14ac:dyDescent="0.2">
      <c r="A245" s="53" t="s">
        <v>534</v>
      </c>
      <c r="B245" s="85" t="s">
        <v>535</v>
      </c>
      <c r="C245" s="50" t="s">
        <v>534</v>
      </c>
      <c r="D245" s="242">
        <v>61953.84</v>
      </c>
      <c r="E245" s="242">
        <v>234431.95</v>
      </c>
      <c r="F245" s="52">
        <f t="shared" si="61"/>
        <v>378.39777163126615</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1435953.04</v>
      </c>
      <c r="E252" s="51">
        <f t="shared" si="63"/>
        <v>5857899.3300000001</v>
      </c>
      <c r="F252" s="52">
        <f t="shared" ref="F252:F258" si="64">IF(D252&lt;&gt;0,IF(E252/D252&gt;=100,"&gt;&gt;100",E252/D252*100),"-")</f>
        <v>407.94504881580247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1435953.04</v>
      </c>
      <c r="E259" s="51">
        <f t="shared" si="66"/>
        <v>5857899.3300000001</v>
      </c>
      <c r="F259" s="52">
        <f t="shared" ref="F259:F262" si="67">IF(D259&lt;&gt;0,IF(E259/D259&gt;=100,"&gt;&gt;100",E259/D259*100),"-")</f>
        <v>407.94504881580247</v>
      </c>
    </row>
    <row r="260" spans="1:6" ht="12.75" customHeight="1" x14ac:dyDescent="0.2">
      <c r="A260" s="53">
        <v>3721</v>
      </c>
      <c r="B260" s="85" t="s">
        <v>560</v>
      </c>
      <c r="C260" s="50" t="s">
        <v>561</v>
      </c>
      <c r="D260" s="242">
        <v>642407.43000000005</v>
      </c>
      <c r="E260" s="242">
        <v>4880773.55</v>
      </c>
      <c r="F260" s="52">
        <f t="shared" si="67"/>
        <v>759.76293580539686</v>
      </c>
    </row>
    <row r="261" spans="1:6" ht="12.75" customHeight="1" x14ac:dyDescent="0.2">
      <c r="A261" s="53">
        <v>3722</v>
      </c>
      <c r="B261" s="85" t="s">
        <v>562</v>
      </c>
      <c r="C261" s="50" t="s">
        <v>563</v>
      </c>
      <c r="D261" s="242">
        <v>793545.61</v>
      </c>
      <c r="E261" s="242">
        <v>977125.78</v>
      </c>
      <c r="F261" s="52">
        <f t="shared" si="67"/>
        <v>123.13416742359648</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16336997.68</v>
      </c>
      <c r="E263" s="51">
        <f t="shared" si="68"/>
        <v>16752035.279999999</v>
      </c>
      <c r="F263" s="52">
        <f t="shared" ref="F263:F267" si="69">IF(D263&lt;&gt;0,IF(E263/D263&gt;=100,"&gt;&gt;100",E263/D263*100),"-")</f>
        <v>102.54047658039454</v>
      </c>
    </row>
    <row r="264" spans="1:6" ht="12.75" customHeight="1" x14ac:dyDescent="0.2">
      <c r="A264" s="53">
        <v>381</v>
      </c>
      <c r="B264" s="85" t="s">
        <v>568</v>
      </c>
      <c r="C264" s="50" t="s">
        <v>569</v>
      </c>
      <c r="D264" s="51">
        <f t="shared" ref="D264:E264" si="70">SUM(D265:D267)</f>
        <v>9014525.379999999</v>
      </c>
      <c r="E264" s="51">
        <f t="shared" si="70"/>
        <v>10499687.07</v>
      </c>
      <c r="F264" s="52">
        <f t="shared" si="69"/>
        <v>116.47520670688934</v>
      </c>
    </row>
    <row r="265" spans="1:6" ht="12.75" customHeight="1" x14ac:dyDescent="0.2">
      <c r="A265" s="53">
        <v>3811</v>
      </c>
      <c r="B265" s="85" t="s">
        <v>570</v>
      </c>
      <c r="C265" s="50" t="s">
        <v>571</v>
      </c>
      <c r="D265" s="242">
        <v>9008170.4299999997</v>
      </c>
      <c r="E265" s="242">
        <v>10460893.060000001</v>
      </c>
      <c r="F265" s="52">
        <f t="shared" si="69"/>
        <v>116.12672230491981</v>
      </c>
    </row>
    <row r="266" spans="1:6" ht="12.75" customHeight="1" x14ac:dyDescent="0.2">
      <c r="A266" s="53">
        <v>3812</v>
      </c>
      <c r="B266" s="85" t="s">
        <v>572</v>
      </c>
      <c r="C266" s="50" t="s">
        <v>573</v>
      </c>
      <c r="D266" s="242">
        <v>6354.95</v>
      </c>
      <c r="E266" s="242">
        <v>10095.99</v>
      </c>
      <c r="F266" s="52">
        <f t="shared" si="69"/>
        <v>158.86812642113628</v>
      </c>
    </row>
    <row r="267" spans="1:6" ht="12.75" customHeight="1" x14ac:dyDescent="0.2">
      <c r="A267" s="53" t="s">
        <v>574</v>
      </c>
      <c r="B267" s="85" t="s">
        <v>575</v>
      </c>
      <c r="C267" s="50" t="s">
        <v>574</v>
      </c>
      <c r="D267" s="242">
        <v>0</v>
      </c>
      <c r="E267" s="242">
        <v>28698.02</v>
      </c>
      <c r="F267" s="52" t="str">
        <f t="shared" si="69"/>
        <v>-</v>
      </c>
    </row>
    <row r="268" spans="1:6" ht="12.75" customHeight="1" x14ac:dyDescent="0.2">
      <c r="A268" s="53">
        <v>382</v>
      </c>
      <c r="B268" s="86" t="s">
        <v>576</v>
      </c>
      <c r="C268" s="50" t="s">
        <v>577</v>
      </c>
      <c r="D268" s="51">
        <f t="shared" ref="D268:E268" si="71">SUM(D269:D272)</f>
        <v>31509.06</v>
      </c>
      <c r="E268" s="51">
        <f t="shared" si="71"/>
        <v>1987.86</v>
      </c>
      <c r="F268" s="52">
        <f t="shared" ref="F268:F272" si="72">IF(D268&lt;&gt;0,IF(E268/D268&gt;=100,"&gt;&gt;100",E268/D268*100),"-")</f>
        <v>6.3088521206281616</v>
      </c>
    </row>
    <row r="269" spans="1:6" ht="12.75" customHeight="1" x14ac:dyDescent="0.2">
      <c r="A269" s="53">
        <v>3821</v>
      </c>
      <c r="B269" s="85" t="s">
        <v>578</v>
      </c>
      <c r="C269" s="50" t="s">
        <v>579</v>
      </c>
      <c r="D269" s="242">
        <v>30000</v>
      </c>
      <c r="E269" s="242">
        <v>0</v>
      </c>
      <c r="F269" s="52">
        <f t="shared" si="72"/>
        <v>0</v>
      </c>
    </row>
    <row r="270" spans="1:6" ht="12.75" customHeight="1" x14ac:dyDescent="0.2">
      <c r="A270" s="53">
        <v>3822</v>
      </c>
      <c r="B270" s="85" t="s">
        <v>580</v>
      </c>
      <c r="C270" s="50" t="s">
        <v>581</v>
      </c>
      <c r="D270" s="242">
        <v>1509.06</v>
      </c>
      <c r="E270" s="242">
        <v>1987.86</v>
      </c>
      <c r="F270" s="52">
        <f t="shared" si="72"/>
        <v>131.72836070136375</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30</v>
      </c>
      <c r="E273" s="51">
        <f t="shared" si="73"/>
        <v>0</v>
      </c>
      <c r="F273" s="52">
        <f t="shared" ref="F273:F284" si="74">IF(D273&lt;&gt;0,IF(E273/D273&gt;=100,"&gt;&gt;100",E273/D273*100),"-")</f>
        <v>0</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30</v>
      </c>
      <c r="E278" s="242">
        <v>0</v>
      </c>
      <c r="F278" s="52">
        <f t="shared" si="74"/>
        <v>0</v>
      </c>
    </row>
    <row r="279" spans="1:6" ht="12.75" customHeight="1" x14ac:dyDescent="0.2">
      <c r="A279" s="53">
        <v>386</v>
      </c>
      <c r="B279" s="86" t="s">
        <v>597</v>
      </c>
      <c r="C279" s="50" t="s">
        <v>598</v>
      </c>
      <c r="D279" s="51">
        <f t="shared" ref="D279:E279" si="75">SUM(D280:D284)</f>
        <v>7290933.2400000002</v>
      </c>
      <c r="E279" s="51">
        <f t="shared" si="75"/>
        <v>6250360.3499999996</v>
      </c>
      <c r="F279" s="52">
        <f t="shared" si="74"/>
        <v>85.727850526855178</v>
      </c>
    </row>
    <row r="280" spans="1:6" ht="24" x14ac:dyDescent="0.2">
      <c r="A280" s="53">
        <v>3861</v>
      </c>
      <c r="B280" s="85" t="s">
        <v>599</v>
      </c>
      <c r="C280" s="50" t="s">
        <v>600</v>
      </c>
      <c r="D280" s="242">
        <v>7290933.2400000002</v>
      </c>
      <c r="E280" s="242">
        <v>6250360.3499999996</v>
      </c>
      <c r="F280" s="52">
        <f t="shared" si="74"/>
        <v>85.727850526855178</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74514421.609999999</v>
      </c>
      <c r="E289" s="51">
        <f t="shared" si="79"/>
        <v>90125545.790000007</v>
      </c>
      <c r="F289" s="52">
        <f t="shared" si="76"/>
        <v>120.95047353612547</v>
      </c>
    </row>
    <row r="290" spans="1:6" ht="12.75" customHeight="1" x14ac:dyDescent="0.2">
      <c r="A290" s="53" t="s">
        <v>609</v>
      </c>
      <c r="B290" s="85" t="s">
        <v>620</v>
      </c>
      <c r="C290" s="50" t="s">
        <v>621</v>
      </c>
      <c r="D290" s="51">
        <f>IF(D6&gt;=D289,D6-D289,0)</f>
        <v>27030397.49000001</v>
      </c>
      <c r="E290" s="51">
        <f>IF(E6&gt;=E289,E6-E289,0)</f>
        <v>17045796.100000009</v>
      </c>
      <c r="F290" s="52">
        <f t="shared" si="76"/>
        <v>63.061581341177686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f>4227204.28-121150.53</f>
        <v>4106053.7500000005</v>
      </c>
      <c r="E292" s="242">
        <f>6618642.58-89112.44</f>
        <v>6529530.1399999997</v>
      </c>
      <c r="F292" s="52">
        <f t="shared" si="76"/>
        <v>159.02203277295138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8047963.0300000003</v>
      </c>
      <c r="E294" s="242">
        <v>7470320.1799999997</v>
      </c>
      <c r="F294" s="52">
        <f t="shared" si="76"/>
        <v>92.822496228589159</v>
      </c>
    </row>
    <row r="295" spans="1:6" ht="24" x14ac:dyDescent="0.2">
      <c r="A295" s="53">
        <v>9661</v>
      </c>
      <c r="B295" s="85" t="s">
        <v>630</v>
      </c>
      <c r="C295" s="50" t="s">
        <v>631</v>
      </c>
      <c r="D295" s="242">
        <v>117171.74</v>
      </c>
      <c r="E295" s="242">
        <v>133012.56</v>
      </c>
      <c r="F295" s="52">
        <f t="shared" si="76"/>
        <v>113.51931788330529</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1639878.88</v>
      </c>
      <c r="E298" s="51">
        <f t="shared" si="80"/>
        <v>767783.9</v>
      </c>
      <c r="F298" s="52">
        <f t="shared" ref="F298:F418" si="81">IF(D298&lt;&gt;0,IF(E298/D298&gt;=100,"&gt;&gt;100",E298/D298*100),"-")</f>
        <v>46.819549258418405</v>
      </c>
    </row>
    <row r="299" spans="1:6" ht="12.75" customHeight="1" x14ac:dyDescent="0.2">
      <c r="A299" s="53">
        <v>71</v>
      </c>
      <c r="B299" s="85" t="s">
        <v>637</v>
      </c>
      <c r="C299" s="50" t="s">
        <v>638</v>
      </c>
      <c r="D299" s="51">
        <f t="shared" ref="D299:E299" si="82">D300+D304</f>
        <v>766598.08</v>
      </c>
      <c r="E299" s="51">
        <f t="shared" si="82"/>
        <v>335177.06</v>
      </c>
      <c r="F299" s="52">
        <f t="shared" si="81"/>
        <v>43.722658423564013</v>
      </c>
    </row>
    <row r="300" spans="1:6" ht="24" x14ac:dyDescent="0.2">
      <c r="A300" s="53">
        <v>711</v>
      </c>
      <c r="B300" s="85" t="s">
        <v>639</v>
      </c>
      <c r="C300" s="50" t="s">
        <v>640</v>
      </c>
      <c r="D300" s="51">
        <f t="shared" ref="D300:E300" si="83">SUM(D301:D303)</f>
        <v>766598.08</v>
      </c>
      <c r="E300" s="51">
        <f t="shared" si="83"/>
        <v>335177.06</v>
      </c>
      <c r="F300" s="52">
        <f t="shared" si="81"/>
        <v>43.722658423564013</v>
      </c>
    </row>
    <row r="301" spans="1:6" ht="12.75" customHeight="1" x14ac:dyDescent="0.2">
      <c r="A301" s="53">
        <v>7111</v>
      </c>
      <c r="B301" s="85" t="s">
        <v>641</v>
      </c>
      <c r="C301" s="50" t="s">
        <v>642</v>
      </c>
      <c r="D301" s="242">
        <v>766598.08</v>
      </c>
      <c r="E301" s="242">
        <v>335177.06</v>
      </c>
      <c r="F301" s="52">
        <f t="shared" si="81"/>
        <v>43.722658423564013</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873280.79999999993</v>
      </c>
      <c r="E311" s="51">
        <f t="shared" si="85"/>
        <v>432606.84</v>
      </c>
      <c r="F311" s="52">
        <f t="shared" si="81"/>
        <v>49.538114201067977</v>
      </c>
    </row>
    <row r="312" spans="1:6" ht="12.75" customHeight="1" x14ac:dyDescent="0.2">
      <c r="A312" s="53">
        <v>721</v>
      </c>
      <c r="B312" s="85" t="s">
        <v>663</v>
      </c>
      <c r="C312" s="50" t="s">
        <v>664</v>
      </c>
      <c r="D312" s="51">
        <f t="shared" ref="D312:E312" si="86">SUM(D313:D316)</f>
        <v>860553.42999999993</v>
      </c>
      <c r="E312" s="51">
        <f t="shared" si="86"/>
        <v>432606.84</v>
      </c>
      <c r="F312" s="52">
        <f t="shared" si="81"/>
        <v>50.270770520315054</v>
      </c>
    </row>
    <row r="313" spans="1:6" ht="12.75" customHeight="1" x14ac:dyDescent="0.2">
      <c r="A313" s="53">
        <v>7211</v>
      </c>
      <c r="B313" s="85" t="s">
        <v>665</v>
      </c>
      <c r="C313" s="50" t="s">
        <v>666</v>
      </c>
      <c r="D313" s="242">
        <v>483751.67</v>
      </c>
      <c r="E313" s="242">
        <v>67874.22</v>
      </c>
      <c r="F313" s="52">
        <f t="shared" si="81"/>
        <v>14.030798074557552</v>
      </c>
    </row>
    <row r="314" spans="1:6" ht="12.75" customHeight="1" x14ac:dyDescent="0.2">
      <c r="A314" s="53">
        <v>7212</v>
      </c>
      <c r="B314" s="85" t="s">
        <v>667</v>
      </c>
      <c r="C314" s="50" t="s">
        <v>668</v>
      </c>
      <c r="D314" s="242">
        <v>331165.98</v>
      </c>
      <c r="E314" s="242">
        <v>328371.32</v>
      </c>
      <c r="F314" s="52">
        <f t="shared" si="81"/>
        <v>99.156115009156437</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45635.78</v>
      </c>
      <c r="E316" s="242">
        <v>36361.300000000003</v>
      </c>
      <c r="F316" s="52">
        <f t="shared" si="81"/>
        <v>79.677174357488795</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12727.37</v>
      </c>
      <c r="E326" s="51">
        <f t="shared" si="88"/>
        <v>0</v>
      </c>
      <c r="F326" s="52">
        <f t="shared" si="81"/>
        <v>0</v>
      </c>
    </row>
    <row r="327" spans="1:6" ht="12.75" customHeight="1" x14ac:dyDescent="0.2">
      <c r="A327" s="53">
        <v>7231</v>
      </c>
      <c r="B327" s="85" t="s">
        <v>693</v>
      </c>
      <c r="C327" s="50" t="s">
        <v>694</v>
      </c>
      <c r="D327" s="242">
        <v>12727.37</v>
      </c>
      <c r="E327" s="242">
        <v>0</v>
      </c>
      <c r="F327" s="52">
        <f t="shared" si="81"/>
        <v>0</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19178396.539999999</v>
      </c>
      <c r="E350" s="51">
        <f t="shared" si="95"/>
        <v>13051168.209999999</v>
      </c>
      <c r="F350" s="52">
        <f t="shared" si="81"/>
        <v>68.051404520599192</v>
      </c>
    </row>
    <row r="351" spans="1:6" ht="12.75" customHeight="1" x14ac:dyDescent="0.2">
      <c r="A351" s="53">
        <v>41</v>
      </c>
      <c r="B351" s="85" t="s">
        <v>741</v>
      </c>
      <c r="C351" s="50" t="s">
        <v>742</v>
      </c>
      <c r="D351" s="51">
        <f t="shared" ref="D351:E351" si="96">D352+D356</f>
        <v>2023699.05</v>
      </c>
      <c r="E351" s="51">
        <f t="shared" si="96"/>
        <v>4823650.9000000004</v>
      </c>
      <c r="F351" s="52">
        <f t="shared" si="81"/>
        <v>238.35811456253836</v>
      </c>
    </row>
    <row r="352" spans="1:6" ht="12.75" customHeight="1" x14ac:dyDescent="0.2">
      <c r="A352" s="53">
        <v>411</v>
      </c>
      <c r="B352" s="85" t="s">
        <v>743</v>
      </c>
      <c r="C352" s="50" t="s">
        <v>744</v>
      </c>
      <c r="D352" s="51">
        <f t="shared" ref="D352:E352" si="97">SUM(D353:D355)</f>
        <v>1613584.58</v>
      </c>
      <c r="E352" s="51">
        <f t="shared" si="97"/>
        <v>3805424.72</v>
      </c>
      <c r="F352" s="52">
        <f t="shared" si="81"/>
        <v>235.83670587630431</v>
      </c>
    </row>
    <row r="353" spans="1:6" ht="12.75" customHeight="1" x14ac:dyDescent="0.2">
      <c r="A353" s="53">
        <v>4111</v>
      </c>
      <c r="B353" s="85" t="s">
        <v>641</v>
      </c>
      <c r="C353" s="50" t="s">
        <v>745</v>
      </c>
      <c r="D353" s="242">
        <v>1613584.58</v>
      </c>
      <c r="E353" s="242">
        <v>3805424.72</v>
      </c>
      <c r="F353" s="52">
        <f t="shared" si="81"/>
        <v>235.83670587630431</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410114.47</v>
      </c>
      <c r="E356" s="51">
        <f t="shared" si="98"/>
        <v>1018226.18</v>
      </c>
      <c r="F356" s="52">
        <f t="shared" si="81"/>
        <v>248.27853062585189</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1294.05</v>
      </c>
      <c r="E359" s="242">
        <v>0</v>
      </c>
      <c r="F359" s="52">
        <f t="shared" si="81"/>
        <v>0</v>
      </c>
    </row>
    <row r="360" spans="1:6" ht="12.75" customHeight="1" x14ac:dyDescent="0.2">
      <c r="A360" s="53">
        <v>4124</v>
      </c>
      <c r="B360" s="85" t="s">
        <v>655</v>
      </c>
      <c r="C360" s="50" t="s">
        <v>754</v>
      </c>
      <c r="D360" s="242">
        <v>0</v>
      </c>
      <c r="E360" s="242">
        <v>255911.29</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408820.42</v>
      </c>
      <c r="E362" s="242">
        <v>762314.89</v>
      </c>
      <c r="F362" s="52">
        <f t="shared" si="81"/>
        <v>186.46693088373621</v>
      </c>
    </row>
    <row r="363" spans="1:6" ht="24" x14ac:dyDescent="0.2">
      <c r="A363" s="53">
        <v>42</v>
      </c>
      <c r="B363" s="232" t="s">
        <v>757</v>
      </c>
      <c r="C363" s="50" t="s">
        <v>758</v>
      </c>
      <c r="D363" s="51">
        <f t="shared" ref="D363:E363" si="99">D364+D369+D378+D383+D388+D391</f>
        <v>15694425.700000001</v>
      </c>
      <c r="E363" s="51">
        <f t="shared" si="99"/>
        <v>7734362.4099999992</v>
      </c>
      <c r="F363" s="52">
        <f t="shared" si="81"/>
        <v>49.280952089887549</v>
      </c>
    </row>
    <row r="364" spans="1:6" ht="12.75" customHeight="1" x14ac:dyDescent="0.2">
      <c r="A364" s="53">
        <v>421</v>
      </c>
      <c r="B364" s="85" t="s">
        <v>759</v>
      </c>
      <c r="C364" s="50" t="s">
        <v>760</v>
      </c>
      <c r="D364" s="51">
        <f t="shared" ref="D364:E364" si="100">SUM(D365:D368)</f>
        <v>13336115.310000001</v>
      </c>
      <c r="E364" s="51">
        <f t="shared" si="100"/>
        <v>6492501.5899999999</v>
      </c>
      <c r="F364" s="52">
        <f t="shared" si="81"/>
        <v>48.683604176184943</v>
      </c>
    </row>
    <row r="365" spans="1:6" ht="12.75" customHeight="1" x14ac:dyDescent="0.2">
      <c r="A365" s="53">
        <v>4211</v>
      </c>
      <c r="B365" s="85" t="s">
        <v>665</v>
      </c>
      <c r="C365" s="50" t="s">
        <v>761</v>
      </c>
      <c r="D365" s="242">
        <v>643881.77</v>
      </c>
      <c r="E365" s="242">
        <v>550600</v>
      </c>
      <c r="F365" s="52">
        <f t="shared" si="81"/>
        <v>85.512593406705705</v>
      </c>
    </row>
    <row r="366" spans="1:6" ht="12.75" customHeight="1" x14ac:dyDescent="0.2">
      <c r="A366" s="53">
        <v>4212</v>
      </c>
      <c r="B366" s="85" t="s">
        <v>667</v>
      </c>
      <c r="C366" s="50" t="s">
        <v>762</v>
      </c>
      <c r="D366" s="242">
        <v>19600.48</v>
      </c>
      <c r="E366" s="242">
        <v>333095.69</v>
      </c>
      <c r="F366" s="52">
        <f t="shared" si="81"/>
        <v>1699.4261875219383</v>
      </c>
    </row>
    <row r="367" spans="1:6" ht="12.75" customHeight="1" x14ac:dyDescent="0.2">
      <c r="A367" s="53">
        <v>4213</v>
      </c>
      <c r="B367" s="85" t="s">
        <v>669</v>
      </c>
      <c r="C367" s="50" t="s">
        <v>763</v>
      </c>
      <c r="D367" s="242">
        <v>1719991.48</v>
      </c>
      <c r="E367" s="242">
        <v>2004939.28</v>
      </c>
      <c r="F367" s="52">
        <f t="shared" si="81"/>
        <v>116.56681462166314</v>
      </c>
    </row>
    <row r="368" spans="1:6" ht="12.75" customHeight="1" x14ac:dyDescent="0.2">
      <c r="A368" s="53">
        <v>4214</v>
      </c>
      <c r="B368" s="85" t="s">
        <v>671</v>
      </c>
      <c r="C368" s="50" t="s">
        <v>764</v>
      </c>
      <c r="D368" s="242">
        <v>10952641.58</v>
      </c>
      <c r="E368" s="242">
        <v>3603866.62</v>
      </c>
      <c r="F368" s="52">
        <f t="shared" si="81"/>
        <v>32.904086139190539</v>
      </c>
    </row>
    <row r="369" spans="1:6" ht="12.75" customHeight="1" x14ac:dyDescent="0.2">
      <c r="A369" s="53">
        <v>422</v>
      </c>
      <c r="B369" s="85" t="s">
        <v>765</v>
      </c>
      <c r="C369" s="50" t="s">
        <v>766</v>
      </c>
      <c r="D369" s="51">
        <f t="shared" ref="D369:E369" si="101">SUM(D370:D377)</f>
        <v>1865763</v>
      </c>
      <c r="E369" s="51">
        <f t="shared" si="101"/>
        <v>657696.52</v>
      </c>
      <c r="F369" s="52">
        <f t="shared" si="81"/>
        <v>35.250807310467621</v>
      </c>
    </row>
    <row r="370" spans="1:6" ht="12.75" customHeight="1" x14ac:dyDescent="0.2">
      <c r="A370" s="53">
        <v>4221</v>
      </c>
      <c r="B370" s="85" t="s">
        <v>675</v>
      </c>
      <c r="C370" s="50" t="s">
        <v>767</v>
      </c>
      <c r="D370" s="242">
        <v>245339.51999999999</v>
      </c>
      <c r="E370" s="242">
        <v>286987.13</v>
      </c>
      <c r="F370" s="52">
        <f t="shared" si="81"/>
        <v>116.9754999113066</v>
      </c>
    </row>
    <row r="371" spans="1:6" ht="12.75" customHeight="1" x14ac:dyDescent="0.2">
      <c r="A371" s="53">
        <v>4222</v>
      </c>
      <c r="B371" s="85" t="s">
        <v>768</v>
      </c>
      <c r="C371" s="50" t="s">
        <v>769</v>
      </c>
      <c r="D371" s="242">
        <v>851698.71</v>
      </c>
      <c r="E371" s="242">
        <v>16170.57</v>
      </c>
      <c r="F371" s="52">
        <f t="shared" si="81"/>
        <v>1.8986256301832372</v>
      </c>
    </row>
    <row r="372" spans="1:6" ht="12.75" customHeight="1" x14ac:dyDescent="0.2">
      <c r="A372" s="53">
        <v>4223</v>
      </c>
      <c r="B372" s="85" t="s">
        <v>679</v>
      </c>
      <c r="C372" s="50" t="s">
        <v>770</v>
      </c>
      <c r="D372" s="242">
        <v>113571.1</v>
      </c>
      <c r="E372" s="242">
        <v>117944.23</v>
      </c>
      <c r="F372" s="52">
        <f t="shared" si="81"/>
        <v>103.85056585698298</v>
      </c>
    </row>
    <row r="373" spans="1:6" ht="12.75" customHeight="1" x14ac:dyDescent="0.2">
      <c r="A373" s="53">
        <v>4224</v>
      </c>
      <c r="B373" s="85" t="s">
        <v>681</v>
      </c>
      <c r="C373" s="50" t="s">
        <v>771</v>
      </c>
      <c r="D373" s="242">
        <v>0</v>
      </c>
      <c r="E373" s="242">
        <v>4804.76</v>
      </c>
      <c r="F373" s="52" t="str">
        <f t="shared" si="81"/>
        <v>-</v>
      </c>
    </row>
    <row r="374" spans="1:6" ht="12.75" customHeight="1" x14ac:dyDescent="0.2">
      <c r="A374" s="53">
        <v>4225</v>
      </c>
      <c r="B374" s="85" t="s">
        <v>683</v>
      </c>
      <c r="C374" s="50" t="s">
        <v>772</v>
      </c>
      <c r="D374" s="242">
        <v>5768.39</v>
      </c>
      <c r="E374" s="242">
        <v>2851.85</v>
      </c>
      <c r="F374" s="52">
        <f t="shared" si="81"/>
        <v>49.439271616516912</v>
      </c>
    </row>
    <row r="375" spans="1:6" ht="12.75" customHeight="1" x14ac:dyDescent="0.2">
      <c r="A375" s="53">
        <v>4226</v>
      </c>
      <c r="B375" s="85" t="s">
        <v>685</v>
      </c>
      <c r="C375" s="50" t="s">
        <v>773</v>
      </c>
      <c r="D375" s="242">
        <v>122082.64</v>
      </c>
      <c r="E375" s="242">
        <v>70660.77</v>
      </c>
      <c r="F375" s="52">
        <f t="shared" si="81"/>
        <v>57.879457718148956</v>
      </c>
    </row>
    <row r="376" spans="1:6" ht="12.75" customHeight="1" x14ac:dyDescent="0.2">
      <c r="A376" s="53">
        <v>4227</v>
      </c>
      <c r="B376" s="232" t="s">
        <v>687</v>
      </c>
      <c r="C376" s="50" t="s">
        <v>774</v>
      </c>
      <c r="D376" s="242">
        <v>527302.64</v>
      </c>
      <c r="E376" s="242">
        <v>158277.21</v>
      </c>
      <c r="F376" s="52">
        <f t="shared" si="81"/>
        <v>30.016388690942264</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107104.49</v>
      </c>
      <c r="E378" s="51">
        <f t="shared" si="102"/>
        <v>106804.05</v>
      </c>
      <c r="F378" s="52">
        <f t="shared" si="81"/>
        <v>99.719488884172819</v>
      </c>
    </row>
    <row r="379" spans="1:6" ht="12.75" customHeight="1" x14ac:dyDescent="0.2">
      <c r="A379" s="53">
        <v>4231</v>
      </c>
      <c r="B379" s="85" t="s">
        <v>693</v>
      </c>
      <c r="C379" s="50" t="s">
        <v>778</v>
      </c>
      <c r="D379" s="242">
        <v>107104.49</v>
      </c>
      <c r="E379" s="242">
        <v>106804.05</v>
      </c>
      <c r="F379" s="52">
        <f t="shared" si="81"/>
        <v>99.719488884172819</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362239.25</v>
      </c>
      <c r="E383" s="51">
        <f t="shared" si="103"/>
        <v>417910.87</v>
      </c>
      <c r="F383" s="52">
        <f t="shared" si="81"/>
        <v>115.36874317181255</v>
      </c>
    </row>
    <row r="384" spans="1:6" ht="12.75" customHeight="1" x14ac:dyDescent="0.2">
      <c r="A384" s="53">
        <v>4241</v>
      </c>
      <c r="B384" s="85" t="s">
        <v>784</v>
      </c>
      <c r="C384" s="50" t="s">
        <v>785</v>
      </c>
      <c r="D384" s="242">
        <v>316337.18</v>
      </c>
      <c r="E384" s="242">
        <v>417910.87</v>
      </c>
      <c r="F384" s="52">
        <f t="shared" si="81"/>
        <v>132.10931133671988</v>
      </c>
    </row>
    <row r="385" spans="1:6" ht="12.75" customHeight="1" x14ac:dyDescent="0.2">
      <c r="A385" s="53">
        <v>4242</v>
      </c>
      <c r="B385" s="85" t="s">
        <v>705</v>
      </c>
      <c r="C385" s="50" t="s">
        <v>786</v>
      </c>
      <c r="D385" s="242">
        <v>45902.07</v>
      </c>
      <c r="E385" s="242">
        <v>0</v>
      </c>
      <c r="F385" s="52">
        <f t="shared" si="81"/>
        <v>0</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23203.65</v>
      </c>
      <c r="E391" s="51">
        <f t="shared" si="105"/>
        <v>59449.380000000005</v>
      </c>
      <c r="F391" s="52">
        <f t="shared" si="81"/>
        <v>256.20701915431408</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250</v>
      </c>
      <c r="E393" s="242">
        <v>0</v>
      </c>
      <c r="F393" s="52">
        <f t="shared" si="81"/>
        <v>0</v>
      </c>
    </row>
    <row r="394" spans="1:6" ht="12.75" customHeight="1" x14ac:dyDescent="0.2">
      <c r="A394" s="53">
        <v>4263</v>
      </c>
      <c r="B394" s="85" t="s">
        <v>723</v>
      </c>
      <c r="C394" s="50" t="s">
        <v>798</v>
      </c>
      <c r="D394" s="242">
        <v>22953.65</v>
      </c>
      <c r="E394" s="242">
        <v>20539.88</v>
      </c>
      <c r="F394" s="52">
        <f t="shared" si="81"/>
        <v>89.484156114604858</v>
      </c>
    </row>
    <row r="395" spans="1:6" ht="12.75" customHeight="1" x14ac:dyDescent="0.2">
      <c r="A395" s="53">
        <v>4264</v>
      </c>
      <c r="B395" s="85" t="s">
        <v>725</v>
      </c>
      <c r="C395" s="50" t="s">
        <v>799</v>
      </c>
      <c r="D395" s="242">
        <v>0</v>
      </c>
      <c r="E395" s="242">
        <v>38909.5</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1460271.79</v>
      </c>
      <c r="E402" s="51">
        <f t="shared" si="109"/>
        <v>493154.9</v>
      </c>
      <c r="F402" s="52">
        <f t="shared" si="81"/>
        <v>33.771446067584449</v>
      </c>
    </row>
    <row r="403" spans="1:6" ht="12.75" customHeight="1" x14ac:dyDescent="0.2">
      <c r="A403" s="53">
        <v>451</v>
      </c>
      <c r="B403" s="85" t="s">
        <v>812</v>
      </c>
      <c r="C403" s="50" t="s">
        <v>813</v>
      </c>
      <c r="D403" s="242">
        <v>1458643.04</v>
      </c>
      <c r="E403" s="242">
        <v>369625.84</v>
      </c>
      <c r="F403" s="52">
        <f t="shared" si="81"/>
        <v>25.34039033977772</v>
      </c>
    </row>
    <row r="404" spans="1:6" ht="12.75" customHeight="1" x14ac:dyDescent="0.2">
      <c r="A404" s="53">
        <v>452</v>
      </c>
      <c r="B404" s="85" t="s">
        <v>814</v>
      </c>
      <c r="C404" s="50" t="s">
        <v>815</v>
      </c>
      <c r="D404" s="242">
        <v>1628.75</v>
      </c>
      <c r="E404" s="242">
        <v>123529.06</v>
      </c>
      <c r="F404" s="52">
        <f t="shared" si="81"/>
        <v>7584.2861089792787</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17538517.66</v>
      </c>
      <c r="E408" s="51">
        <f t="shared" si="111"/>
        <v>12283384.309999999</v>
      </c>
      <c r="F408" s="52">
        <f t="shared" si="81"/>
        <v>70.036616253006628</v>
      </c>
    </row>
    <row r="409" spans="1:6" ht="12.75" customHeight="1" x14ac:dyDescent="0.2">
      <c r="A409" s="53">
        <v>92212</v>
      </c>
      <c r="B409" s="85" t="s">
        <v>824</v>
      </c>
      <c r="C409" s="50" t="s">
        <v>825</v>
      </c>
      <c r="D409" s="242">
        <v>0</v>
      </c>
      <c r="E409" s="242">
        <f>4462981.61-1168139.65</f>
        <v>3294841.9600000004</v>
      </c>
      <c r="F409" s="52" t="str">
        <f t="shared" si="81"/>
        <v>-</v>
      </c>
    </row>
    <row r="410" spans="1:6" ht="12.75" customHeight="1" x14ac:dyDescent="0.2">
      <c r="A410" s="53">
        <v>92222</v>
      </c>
      <c r="B410" s="85" t="s">
        <v>826</v>
      </c>
      <c r="C410" s="50" t="s">
        <v>827</v>
      </c>
      <c r="D410" s="242">
        <v>9481122.6300000008</v>
      </c>
      <c r="E410" s="242">
        <v>0</v>
      </c>
      <c r="F410" s="52">
        <f t="shared" si="81"/>
        <v>0</v>
      </c>
    </row>
    <row r="411" spans="1:6" ht="12.75" customHeight="1" x14ac:dyDescent="0.2">
      <c r="A411" s="53">
        <v>97</v>
      </c>
      <c r="B411" s="85" t="s">
        <v>828</v>
      </c>
      <c r="C411" s="50" t="s">
        <v>829</v>
      </c>
      <c r="D411" s="242">
        <v>2577121.4900000002</v>
      </c>
      <c r="E411" s="242">
        <v>2248041.12</v>
      </c>
      <c r="F411" s="52">
        <f t="shared" si="81"/>
        <v>87.230700171608902</v>
      </c>
    </row>
    <row r="412" spans="1:6" ht="12.75" customHeight="1" x14ac:dyDescent="0.2">
      <c r="A412" s="53" t="s">
        <v>609</v>
      </c>
      <c r="B412" s="85" t="s">
        <v>830</v>
      </c>
      <c r="C412" s="50" t="s">
        <v>831</v>
      </c>
      <c r="D412" s="51">
        <f>D6+D298</f>
        <v>103184697.98</v>
      </c>
      <c r="E412" s="51">
        <f>E6+E298</f>
        <v>107939125.79000002</v>
      </c>
      <c r="F412" s="52">
        <f t="shared" si="81"/>
        <v>104.60768689842126</v>
      </c>
    </row>
    <row r="413" spans="1:6" ht="12.75" customHeight="1" x14ac:dyDescent="0.2">
      <c r="A413" s="53" t="s">
        <v>609</v>
      </c>
      <c r="B413" s="85" t="s">
        <v>832</v>
      </c>
      <c r="C413" s="50" t="s">
        <v>833</v>
      </c>
      <c r="D413" s="51">
        <f t="shared" ref="D413:E413" si="112">D289+D350</f>
        <v>93692818.150000006</v>
      </c>
      <c r="E413" s="51">
        <f t="shared" si="112"/>
        <v>103176714</v>
      </c>
      <c r="F413" s="52">
        <f t="shared" si="81"/>
        <v>110.12232958434072</v>
      </c>
    </row>
    <row r="414" spans="1:6" ht="12.75" customHeight="1" x14ac:dyDescent="0.2">
      <c r="A414" s="53" t="s">
        <v>609</v>
      </c>
      <c r="B414" s="85" t="s">
        <v>834</v>
      </c>
      <c r="C414" s="50" t="s">
        <v>835</v>
      </c>
      <c r="D414" s="51">
        <f t="shared" ref="D414:E414" si="113">IF(D412&gt;=D413,D412-D413,0)</f>
        <v>9491879.8299999982</v>
      </c>
      <c r="E414" s="51">
        <f t="shared" si="113"/>
        <v>4762411.7900000215</v>
      </c>
      <c r="F414" s="52">
        <f t="shared" si="81"/>
        <v>50.173536489030987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9824372.0999999996</v>
      </c>
      <c r="F416" s="52" t="str">
        <f t="shared" si="81"/>
        <v>-</v>
      </c>
    </row>
    <row r="417" spans="1:6" ht="12.75" customHeight="1" x14ac:dyDescent="0.2">
      <c r="A417" s="60" t="s">
        <v>838</v>
      </c>
      <c r="B417" s="85" t="s">
        <v>841</v>
      </c>
      <c r="C417" s="61" t="s">
        <v>842</v>
      </c>
      <c r="D417" s="51">
        <f t="shared" ref="D417:E417" si="116">IF(D293-D292+D410-D409&gt;=0,D293-D292+D410-D409,0)</f>
        <v>5375068.8800000008</v>
      </c>
      <c r="E417" s="51">
        <f t="shared" si="116"/>
        <v>0</v>
      </c>
      <c r="F417" s="52">
        <f t="shared" si="81"/>
        <v>0</v>
      </c>
    </row>
    <row r="418" spans="1:6" ht="12.75" customHeight="1" x14ac:dyDescent="0.2">
      <c r="A418" s="55" t="s">
        <v>843</v>
      </c>
      <c r="B418" s="233" t="s">
        <v>844</v>
      </c>
      <c r="C418" s="56" t="s">
        <v>845</v>
      </c>
      <c r="D418" s="62">
        <f t="shared" ref="D418:E418" si="117">D294+D411</f>
        <v>10625084.52</v>
      </c>
      <c r="E418" s="62">
        <f t="shared" si="117"/>
        <v>9718361.3000000007</v>
      </c>
      <c r="F418" s="57">
        <f t="shared" si="81"/>
        <v>91.466202284854873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7034384.0800000001</v>
      </c>
      <c r="E420" s="51">
        <f t="shared" si="118"/>
        <v>5908536.7999999998</v>
      </c>
      <c r="F420" s="52">
        <f t="shared" ref="F420:F647" si="119">IF(D420&lt;&gt;0,IF(E420/D420&gt;=100,"&gt;&gt;100",E420/D420*100),"-")</f>
        <v>83.995083760055365</v>
      </c>
    </row>
    <row r="421" spans="1:6" ht="24" x14ac:dyDescent="0.2">
      <c r="A421" s="53">
        <v>81</v>
      </c>
      <c r="B421" s="232" t="s">
        <v>849</v>
      </c>
      <c r="C421" s="50" t="s">
        <v>850</v>
      </c>
      <c r="D421" s="51">
        <f t="shared" ref="D421:E421" si="120">D422+D427+D430+D434+D435+D442+D447+D455</f>
        <v>14931.69</v>
      </c>
      <c r="E421" s="51">
        <f t="shared" si="120"/>
        <v>14427.47</v>
      </c>
      <c r="F421" s="52">
        <f t="shared" si="119"/>
        <v>96.623155182032306</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14931.69</v>
      </c>
      <c r="E427" s="51">
        <f t="shared" si="122"/>
        <v>14427.47</v>
      </c>
      <c r="F427" s="52">
        <f t="shared" si="119"/>
        <v>96.623155182032306</v>
      </c>
    </row>
    <row r="428" spans="1:6" ht="24" x14ac:dyDescent="0.2">
      <c r="A428" s="53">
        <v>8121</v>
      </c>
      <c r="B428" s="232" t="s">
        <v>863</v>
      </c>
      <c r="C428" s="50" t="s">
        <v>864</v>
      </c>
      <c r="D428" s="242">
        <v>14931.69</v>
      </c>
      <c r="E428" s="242">
        <v>14427.47</v>
      </c>
      <c r="F428" s="52">
        <f t="shared" si="119"/>
        <v>96.623155182032306</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7019452.3899999997</v>
      </c>
      <c r="E484" s="51">
        <f t="shared" si="137"/>
        <v>5894109.3300000001</v>
      </c>
      <c r="F484" s="52">
        <f t="shared" si="119"/>
        <v>83.968221486861609</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7019452.3899999997</v>
      </c>
      <c r="E495" s="51">
        <f t="shared" si="140"/>
        <v>5894109.3300000001</v>
      </c>
      <c r="F495" s="52">
        <f t="shared" si="119"/>
        <v>83.968221486861609</v>
      </c>
    </row>
    <row r="496" spans="1:6" ht="12.75" customHeight="1" x14ac:dyDescent="0.2">
      <c r="A496" s="53">
        <v>8443</v>
      </c>
      <c r="B496" s="85" t="s">
        <v>999</v>
      </c>
      <c r="C496" s="50" t="s">
        <v>1000</v>
      </c>
      <c r="D496" s="242">
        <v>7019452.3899999997</v>
      </c>
      <c r="E496" s="242">
        <v>5894109.3300000001</v>
      </c>
      <c r="F496" s="52">
        <f t="shared" si="119"/>
        <v>83.968221486861609</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2601201.0700000003</v>
      </c>
      <c r="E528" s="51">
        <f t="shared" si="148"/>
        <v>2496842.58</v>
      </c>
      <c r="F528" s="52">
        <f t="shared" si="119"/>
        <v>95.988065236340987</v>
      </c>
    </row>
    <row r="529" spans="1:6" ht="24" x14ac:dyDescent="0.2">
      <c r="A529" s="53">
        <v>51</v>
      </c>
      <c r="B529" s="85" t="s">
        <v>1065</v>
      </c>
      <c r="C529" s="50" t="s">
        <v>1066</v>
      </c>
      <c r="D529" s="51">
        <f t="shared" ref="D529:E529" si="149">D530+D535+D538+D542+D543+D550+D555+D563</f>
        <v>405139.26</v>
      </c>
      <c r="E529" s="51">
        <f t="shared" si="149"/>
        <v>506000.42</v>
      </c>
      <c r="F529" s="52">
        <f t="shared" si="119"/>
        <v>124.89542978382298</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405139.26</v>
      </c>
      <c r="E535" s="51">
        <f t="shared" si="151"/>
        <v>506000.42</v>
      </c>
      <c r="F535" s="52">
        <f t="shared" si="119"/>
        <v>124.89542978382298</v>
      </c>
    </row>
    <row r="536" spans="1:6" ht="24" x14ac:dyDescent="0.2">
      <c r="A536" s="53">
        <v>5121</v>
      </c>
      <c r="B536" s="85" t="s">
        <v>1079</v>
      </c>
      <c r="C536" s="50" t="s">
        <v>1080</v>
      </c>
      <c r="D536" s="242">
        <v>405139.26</v>
      </c>
      <c r="E536" s="242">
        <v>506000.42</v>
      </c>
      <c r="F536" s="52">
        <f t="shared" si="119"/>
        <v>124.89542978382298</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2196061.81</v>
      </c>
      <c r="E593" s="51">
        <f t="shared" si="167"/>
        <v>1990842.16</v>
      </c>
      <c r="F593" s="52">
        <f t="shared" si="119"/>
        <v>90.655105923453021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1064552.73</v>
      </c>
      <c r="E605" s="51">
        <f t="shared" si="171"/>
        <v>1990842.16</v>
      </c>
      <c r="F605" s="52">
        <f t="shared" si="119"/>
        <v>187.0120759541897</v>
      </c>
    </row>
    <row r="606" spans="1:6" ht="24" x14ac:dyDescent="0.2">
      <c r="A606" s="53">
        <v>5443</v>
      </c>
      <c r="B606" s="85" t="s">
        <v>1210</v>
      </c>
      <c r="C606" s="50" t="s">
        <v>1211</v>
      </c>
      <c r="D606" s="242">
        <v>1064552.73</v>
      </c>
      <c r="E606" s="242">
        <v>1990842.16</v>
      </c>
      <c r="F606" s="52">
        <f t="shared" si="119"/>
        <v>187.0120759541897</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1131509.08</v>
      </c>
      <c r="E617" s="51">
        <f t="shared" si="173"/>
        <v>0</v>
      </c>
      <c r="F617" s="52">
        <f t="shared" si="119"/>
        <v>0</v>
      </c>
    </row>
    <row r="618" spans="1:6" ht="12.75" customHeight="1" x14ac:dyDescent="0.2">
      <c r="A618" s="53">
        <v>5471</v>
      </c>
      <c r="B618" s="85" t="s">
        <v>1234</v>
      </c>
      <c r="C618" s="50" t="s">
        <v>1235</v>
      </c>
      <c r="D618" s="242">
        <v>1131509.08</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4433183.01</v>
      </c>
      <c r="E635" s="51">
        <f t="shared" si="178"/>
        <v>3411694.2199999997</v>
      </c>
      <c r="F635" s="52">
        <f t="shared" si="119"/>
        <v>76.958118180643297</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1437944.03</v>
      </c>
      <c r="E637" s="242">
        <v>147566.21</v>
      </c>
      <c r="F637" s="52">
        <f t="shared" si="119"/>
        <v>10.262305550237585</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110219082.06</v>
      </c>
      <c r="E639" s="51">
        <f t="shared" si="180"/>
        <v>113847662.59000002</v>
      </c>
      <c r="F639" s="52">
        <f t="shared" si="119"/>
        <v>103.29215273996269</v>
      </c>
    </row>
    <row r="640" spans="1:6" ht="12.75" customHeight="1" x14ac:dyDescent="0.2">
      <c r="A640" s="53" t="s">
        <v>609</v>
      </c>
      <c r="B640" s="85" t="s">
        <v>1278</v>
      </c>
      <c r="C640" s="50" t="s">
        <v>1279</v>
      </c>
      <c r="D640" s="51">
        <f t="shared" ref="D640:E640" si="181">D413+D528</f>
        <v>96294019.219999999</v>
      </c>
      <c r="E640" s="51">
        <f t="shared" si="181"/>
        <v>105673556.58</v>
      </c>
      <c r="F640" s="52">
        <f t="shared" si="119"/>
        <v>109.74051912670801</v>
      </c>
    </row>
    <row r="641" spans="1:6" ht="12.75" customHeight="1" x14ac:dyDescent="0.2">
      <c r="A641" s="53" t="s">
        <v>609</v>
      </c>
      <c r="B641" s="85" t="s">
        <v>1280</v>
      </c>
      <c r="C641" s="50" t="s">
        <v>1281</v>
      </c>
      <c r="D641" s="51">
        <f t="shared" ref="D641:E641" si="182">IF(D639&gt;=D640,D639-D640,0)</f>
        <v>13925062.840000004</v>
      </c>
      <c r="E641" s="51">
        <f t="shared" si="182"/>
        <v>8174106.0100000203</v>
      </c>
      <c r="F641" s="52">
        <f t="shared" si="119"/>
        <v>58.700675924562063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9971938.3100000005</v>
      </c>
      <c r="F643" s="52" t="str">
        <f t="shared" si="119"/>
        <v>-</v>
      </c>
    </row>
    <row r="644" spans="1:6" ht="24" x14ac:dyDescent="0.2">
      <c r="A644" s="60" t="s">
        <v>1286</v>
      </c>
      <c r="B644" s="85" t="s">
        <v>1287</v>
      </c>
      <c r="C644" s="61" t="s">
        <v>1286</v>
      </c>
      <c r="D644" s="51">
        <f t="shared" ref="D644:E644" si="185">IF(D417-D416+D638-D637&gt;=0,D417-D416+D638-D637,0)</f>
        <v>3937124.8500000006</v>
      </c>
      <c r="E644" s="51">
        <f t="shared" si="185"/>
        <v>0</v>
      </c>
      <c r="F644" s="52">
        <f t="shared" si="119"/>
        <v>0</v>
      </c>
    </row>
    <row r="645" spans="1:6" ht="24" x14ac:dyDescent="0.2">
      <c r="A645" s="53" t="s">
        <v>609</v>
      </c>
      <c r="B645" s="85" t="s">
        <v>1288</v>
      </c>
      <c r="C645" s="50" t="s">
        <v>1289</v>
      </c>
      <c r="D645" s="51">
        <f t="shared" ref="D645:E645" si="186">IF(D641+D643-D642-D644&gt;=0,D641+D643-D642-D644,0)</f>
        <v>9987937.9900000021</v>
      </c>
      <c r="E645" s="51">
        <f t="shared" si="186"/>
        <v>18146044.320000023</v>
      </c>
      <c r="F645" s="52">
        <f t="shared" si="119"/>
        <v>181.67958529746556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2647415.19</v>
      </c>
      <c r="E647" s="243">
        <v>3219580.8</v>
      </c>
      <c r="F647" s="57">
        <f t="shared" si="119"/>
        <v>121.61223566901118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3462083.42</v>
      </c>
      <c r="E649" s="242">
        <v>13996279.42</v>
      </c>
      <c r="F649" s="52">
        <f t="shared" ref="F649:F724" si="188">IF(D649&lt;&gt;0,IF(E649/D649&gt;=100,"&gt;&gt;100",E649/D649*100),"-")</f>
        <v>404.27331528597313</v>
      </c>
    </row>
    <row r="650" spans="1:6" ht="12.75" customHeight="1" x14ac:dyDescent="0.2">
      <c r="A650" s="53" t="s">
        <v>1297</v>
      </c>
      <c r="B650" s="85" t="s">
        <v>1298</v>
      </c>
      <c r="C650" s="50" t="s">
        <v>1297</v>
      </c>
      <c r="D650" s="242">
        <v>131628591.97</v>
      </c>
      <c r="E650" s="242">
        <v>280638736.72000003</v>
      </c>
      <c r="F650" s="52">
        <f t="shared" si="188"/>
        <v>213.2049978806744</v>
      </c>
    </row>
    <row r="651" spans="1:6" ht="12.75" customHeight="1" x14ac:dyDescent="0.2">
      <c r="A651" s="53" t="s">
        <v>1299</v>
      </c>
      <c r="B651" s="85" t="s">
        <v>1300</v>
      </c>
      <c r="C651" s="50" t="s">
        <v>1299</v>
      </c>
      <c r="D651" s="242">
        <v>120731988.73</v>
      </c>
      <c r="E651" s="242">
        <v>272926749.37</v>
      </c>
      <c r="F651" s="52">
        <f t="shared" si="188"/>
        <v>226.06001296007975</v>
      </c>
    </row>
    <row r="652" spans="1:6" ht="24" x14ac:dyDescent="0.2">
      <c r="A652" s="53">
        <v>11</v>
      </c>
      <c r="B652" s="85" t="s">
        <v>1301</v>
      </c>
      <c r="C652" s="50" t="s">
        <v>1302</v>
      </c>
      <c r="D652" s="51">
        <f t="shared" ref="D652:E652" si="189">+D649+D650-D651</f>
        <v>14358686.659999982</v>
      </c>
      <c r="E652" s="51">
        <f t="shared" si="189"/>
        <v>21708266.770000041</v>
      </c>
      <c r="F652" s="52">
        <f t="shared" si="188"/>
        <v>151.18560132992042</v>
      </c>
    </row>
    <row r="653" spans="1:6" ht="24" x14ac:dyDescent="0.2">
      <c r="A653" s="53" t="s">
        <v>609</v>
      </c>
      <c r="B653" s="85" t="s">
        <v>1303</v>
      </c>
      <c r="C653" s="50" t="s">
        <v>1304</v>
      </c>
      <c r="D653" s="262">
        <v>192</v>
      </c>
      <c r="E653" s="262">
        <v>191</v>
      </c>
      <c r="F653" s="52">
        <f t="shared" si="188"/>
        <v>99.479166666666657</v>
      </c>
    </row>
    <row r="654" spans="1:6" ht="24" x14ac:dyDescent="0.2">
      <c r="A654" s="53" t="s">
        <v>609</v>
      </c>
      <c r="B654" s="85" t="s">
        <v>1305</v>
      </c>
      <c r="C654" s="50" t="s">
        <v>1306</v>
      </c>
      <c r="D654" s="262">
        <v>1564</v>
      </c>
      <c r="E654" s="262">
        <v>1590</v>
      </c>
      <c r="F654" s="52">
        <f t="shared" si="188"/>
        <v>101.66240409207161</v>
      </c>
    </row>
    <row r="655" spans="1:6" ht="12.75" customHeight="1" x14ac:dyDescent="0.2">
      <c r="A655" s="53" t="s">
        <v>609</v>
      </c>
      <c r="B655" s="85" t="s">
        <v>1307</v>
      </c>
      <c r="C655" s="50" t="s">
        <v>1308</v>
      </c>
      <c r="D655" s="262">
        <v>182</v>
      </c>
      <c r="E655" s="262">
        <v>177</v>
      </c>
      <c r="F655" s="52">
        <f t="shared" si="188"/>
        <v>97.252747252747255</v>
      </c>
    </row>
    <row r="656" spans="1:6" ht="12.75" customHeight="1" x14ac:dyDescent="0.2">
      <c r="A656" s="53" t="s">
        <v>609</v>
      </c>
      <c r="B656" s="85" t="s">
        <v>1309</v>
      </c>
      <c r="C656" s="50" t="s">
        <v>1310</v>
      </c>
      <c r="D656" s="262">
        <v>1400</v>
      </c>
      <c r="E656" s="262">
        <v>1393</v>
      </c>
      <c r="F656" s="52">
        <f t="shared" si="188"/>
        <v>99.5</v>
      </c>
    </row>
    <row r="657" spans="1:6" ht="24" x14ac:dyDescent="0.2">
      <c r="A657" s="53" t="s">
        <v>1311</v>
      </c>
      <c r="B657" s="85" t="s">
        <v>1312</v>
      </c>
      <c r="C657" s="50" t="s">
        <v>1313</v>
      </c>
      <c r="D657" s="242">
        <v>1213177.1599999999</v>
      </c>
      <c r="E657" s="242">
        <v>1618139.14</v>
      </c>
      <c r="F657" s="52">
        <f t="shared" si="188"/>
        <v>133.38028388203418</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120.19</v>
      </c>
      <c r="E660" s="242">
        <v>971.68</v>
      </c>
      <c r="F660" s="52">
        <f t="shared" si="188"/>
        <v>808.45328230302016</v>
      </c>
    </row>
    <row r="661" spans="1:6" ht="12.75" customHeight="1" x14ac:dyDescent="0.2">
      <c r="A661" s="53">
        <v>63311</v>
      </c>
      <c r="B661" s="85" t="s">
        <v>1320</v>
      </c>
      <c r="C661" s="50" t="s">
        <v>1321</v>
      </c>
      <c r="D661" s="242">
        <v>587410.96</v>
      </c>
      <c r="E661" s="242">
        <v>1285122.0900000001</v>
      </c>
      <c r="F661" s="52">
        <f t="shared" si="188"/>
        <v>218.77734286741946</v>
      </c>
    </row>
    <row r="662" spans="1:6" ht="12.75" customHeight="1" x14ac:dyDescent="0.2">
      <c r="A662" s="53">
        <v>63312</v>
      </c>
      <c r="B662" s="85" t="s">
        <v>1322</v>
      </c>
      <c r="C662" s="50" t="s">
        <v>1323</v>
      </c>
      <c r="D662" s="242">
        <v>11720</v>
      </c>
      <c r="E662" s="242">
        <v>339.1</v>
      </c>
      <c r="F662" s="52">
        <f t="shared" si="188"/>
        <v>2.8933447098976108</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257595.16</v>
      </c>
      <c r="E664" s="242">
        <v>246331.2</v>
      </c>
      <c r="F664" s="52">
        <f t="shared" si="188"/>
        <v>95.627262561920816</v>
      </c>
    </row>
    <row r="665" spans="1:6" ht="12.75" customHeight="1" x14ac:dyDescent="0.2">
      <c r="A665" s="53">
        <v>63321</v>
      </c>
      <c r="B665" s="85" t="s">
        <v>1328</v>
      </c>
      <c r="C665" s="50" t="s">
        <v>1329</v>
      </c>
      <c r="D665" s="242">
        <v>428361.13</v>
      </c>
      <c r="E665" s="242">
        <v>515766.68</v>
      </c>
      <c r="F665" s="52">
        <f t="shared" si="188"/>
        <v>120.40464082256949</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60626.28</v>
      </c>
      <c r="E669" s="242">
        <v>21787.8</v>
      </c>
      <c r="F669" s="52">
        <f t="shared" si="188"/>
        <v>35.937880404339509</v>
      </c>
    </row>
    <row r="670" spans="1:6" ht="12.75" customHeight="1" x14ac:dyDescent="0.2">
      <c r="A670" s="53">
        <v>63415</v>
      </c>
      <c r="B670" s="85" t="s">
        <v>1338</v>
      </c>
      <c r="C670" s="50" t="s">
        <v>1339</v>
      </c>
      <c r="D670" s="242">
        <v>0</v>
      </c>
      <c r="E670" s="242">
        <v>19801.25</v>
      </c>
      <c r="F670" s="52" t="str">
        <f t="shared" si="188"/>
        <v>-</v>
      </c>
    </row>
    <row r="671" spans="1:6" ht="24" x14ac:dyDescent="0.2">
      <c r="A671" s="53">
        <v>63416</v>
      </c>
      <c r="B671" s="232" t="s">
        <v>1340</v>
      </c>
      <c r="C671" s="50" t="s">
        <v>1341</v>
      </c>
      <c r="D671" s="242">
        <v>559219.54</v>
      </c>
      <c r="E671" s="242">
        <v>589956.62</v>
      </c>
      <c r="F671" s="52">
        <f t="shared" si="188"/>
        <v>105.49642453480791</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800000</v>
      </c>
      <c r="E673" s="242">
        <v>117581.89</v>
      </c>
      <c r="F673" s="52">
        <f t="shared" si="188"/>
        <v>14.697736249999998</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14952680.23</v>
      </c>
      <c r="E675" s="242">
        <v>18064938.640000001</v>
      </c>
      <c r="F675" s="52">
        <f t="shared" si="188"/>
        <v>120.81405047207379</v>
      </c>
    </row>
    <row r="676" spans="1:6" ht="24" x14ac:dyDescent="0.2">
      <c r="A676" s="53">
        <v>63613</v>
      </c>
      <c r="B676" s="232" t="s">
        <v>1350</v>
      </c>
      <c r="C676" s="50" t="s">
        <v>1351</v>
      </c>
      <c r="D676" s="242">
        <v>4396746.51</v>
      </c>
      <c r="E676" s="242">
        <v>5669576.7300000004</v>
      </c>
      <c r="F676" s="52">
        <f t="shared" si="188"/>
        <v>128.94936556167303</v>
      </c>
    </row>
    <row r="677" spans="1:6" ht="24" x14ac:dyDescent="0.2">
      <c r="A677" s="53">
        <v>63622</v>
      </c>
      <c r="B677" s="232" t="s">
        <v>1352</v>
      </c>
      <c r="C677" s="50" t="s">
        <v>1353</v>
      </c>
      <c r="D677" s="242">
        <v>237363.38</v>
      </c>
      <c r="E677" s="242">
        <v>320189.90999999997</v>
      </c>
      <c r="F677" s="52">
        <f t="shared" si="188"/>
        <v>134.89440114983196</v>
      </c>
    </row>
    <row r="678" spans="1:6" ht="24" x14ac:dyDescent="0.2">
      <c r="A678" s="53">
        <v>63623</v>
      </c>
      <c r="B678" s="232" t="s">
        <v>1354</v>
      </c>
      <c r="C678" s="50" t="s">
        <v>1355</v>
      </c>
      <c r="D678" s="242">
        <v>800</v>
      </c>
      <c r="E678" s="242">
        <v>1000</v>
      </c>
      <c r="F678" s="52">
        <f t="shared" si="188"/>
        <v>125</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1722261.97</v>
      </c>
      <c r="E694" s="242">
        <v>1231066.71</v>
      </c>
      <c r="F694" s="52">
        <f t="shared" si="188"/>
        <v>71.479643134662027</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88686.5</v>
      </c>
      <c r="E696" s="242">
        <v>70449.820000000007</v>
      </c>
      <c r="F696" s="52">
        <f t="shared" si="188"/>
        <v>79.436915426812433</v>
      </c>
    </row>
    <row r="697" spans="1:6" ht="24" x14ac:dyDescent="0.2">
      <c r="A697" s="53" t="s">
        <v>1377</v>
      </c>
      <c r="B697" s="232" t="s">
        <v>1378</v>
      </c>
      <c r="C697" s="50" t="s">
        <v>1377</v>
      </c>
      <c r="D697" s="242">
        <v>476</v>
      </c>
      <c r="E697" s="242">
        <v>0</v>
      </c>
      <c r="F697" s="52">
        <f t="shared" si="188"/>
        <v>0</v>
      </c>
    </row>
    <row r="698" spans="1:6" ht="12.75" customHeight="1" x14ac:dyDescent="0.2">
      <c r="A698" s="53">
        <v>63821</v>
      </c>
      <c r="B698" s="232" t="s">
        <v>1379</v>
      </c>
      <c r="C698" s="50" t="s">
        <v>1380</v>
      </c>
      <c r="D698" s="242">
        <v>5112924.24</v>
      </c>
      <c r="E698" s="242">
        <v>1114775.26</v>
      </c>
      <c r="F698" s="52">
        <f t="shared" si="188"/>
        <v>21.803085820806135</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1739586.01</v>
      </c>
      <c r="E710" s="242">
        <v>1844711.94</v>
      </c>
      <c r="F710" s="52">
        <f t="shared" si="188"/>
        <v>106.04315793503076</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36314.15</v>
      </c>
      <c r="E712" s="242">
        <v>20901.5</v>
      </c>
      <c r="F712" s="52">
        <f t="shared" si="188"/>
        <v>57.557453499531178</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169694.54</v>
      </c>
      <c r="E716" s="242">
        <v>155397.70000000001</v>
      </c>
      <c r="F716" s="52">
        <f t="shared" si="188"/>
        <v>91.574955799992154</v>
      </c>
    </row>
    <row r="717" spans="1:6" ht="12.75" customHeight="1" x14ac:dyDescent="0.2">
      <c r="A717" s="53">
        <v>31215</v>
      </c>
      <c r="B717" s="85" t="s">
        <v>1414</v>
      </c>
      <c r="C717" s="50" t="s">
        <v>1415</v>
      </c>
      <c r="D717" s="242">
        <v>111517.58</v>
      </c>
      <c r="E717" s="242">
        <v>153526.22</v>
      </c>
      <c r="F717" s="52">
        <f t="shared" si="188"/>
        <v>137.66997095883895</v>
      </c>
    </row>
    <row r="718" spans="1:6" ht="12.75" customHeight="1" x14ac:dyDescent="0.2">
      <c r="A718" s="53">
        <v>32121</v>
      </c>
      <c r="B718" s="85" t="s">
        <v>1416</v>
      </c>
      <c r="C718" s="50" t="s">
        <v>1417</v>
      </c>
      <c r="D718" s="242">
        <v>787726.84</v>
      </c>
      <c r="E718" s="242">
        <v>817322.33</v>
      </c>
      <c r="F718" s="52">
        <f t="shared" si="188"/>
        <v>103.75707523181512</v>
      </c>
    </row>
    <row r="719" spans="1:6" ht="12.75" customHeight="1" x14ac:dyDescent="0.2">
      <c r="A719" s="53" t="s">
        <v>1418</v>
      </c>
      <c r="B719" s="85" t="s">
        <v>1419</v>
      </c>
      <c r="C719" s="50" t="s">
        <v>1418</v>
      </c>
      <c r="D719" s="242">
        <v>5972.52</v>
      </c>
      <c r="E719" s="242">
        <v>14931.3</v>
      </c>
      <c r="F719" s="52">
        <f t="shared" si="188"/>
        <v>249.99999999999994</v>
      </c>
    </row>
    <row r="720" spans="1:6" ht="12.75" customHeight="1" x14ac:dyDescent="0.2">
      <c r="A720" s="53" t="s">
        <v>1420</v>
      </c>
      <c r="B720" s="85" t="s">
        <v>1421</v>
      </c>
      <c r="C720" s="50" t="s">
        <v>1420</v>
      </c>
      <c r="D720" s="242">
        <v>70859.67</v>
      </c>
      <c r="E720" s="242">
        <v>58381.86</v>
      </c>
      <c r="F720" s="52">
        <f t="shared" si="188"/>
        <v>82.390815537244251</v>
      </c>
    </row>
    <row r="721" spans="1:6" ht="12.75" customHeight="1" x14ac:dyDescent="0.2">
      <c r="A721" s="53" t="s">
        <v>1422</v>
      </c>
      <c r="B721" s="85" t="s">
        <v>1423</v>
      </c>
      <c r="C721" s="50" t="s">
        <v>1422</v>
      </c>
      <c r="D721" s="242">
        <v>204584.31</v>
      </c>
      <c r="E721" s="242">
        <v>209162.08</v>
      </c>
      <c r="F721" s="52">
        <f t="shared" si="188"/>
        <v>102.23759583518404</v>
      </c>
    </row>
    <row r="722" spans="1:6" ht="12.75" customHeight="1" x14ac:dyDescent="0.2">
      <c r="A722" s="53" t="s">
        <v>1424</v>
      </c>
      <c r="B722" s="85" t="s">
        <v>1425</v>
      </c>
      <c r="C722" s="50" t="s">
        <v>1424</v>
      </c>
      <c r="D722" s="242">
        <v>124382.88</v>
      </c>
      <c r="E722" s="242">
        <v>84553.01</v>
      </c>
      <c r="F722" s="52">
        <f t="shared" si="188"/>
        <v>67.978012729726146</v>
      </c>
    </row>
    <row r="723" spans="1:6" ht="12.75" customHeight="1" x14ac:dyDescent="0.2">
      <c r="A723" s="53" t="s">
        <v>1426</v>
      </c>
      <c r="B723" s="85" t="s">
        <v>1427</v>
      </c>
      <c r="C723" s="50" t="s">
        <v>1426</v>
      </c>
      <c r="D723" s="242">
        <v>48114.29</v>
      </c>
      <c r="E723" s="242">
        <v>68716.42</v>
      </c>
      <c r="F723" s="52">
        <f t="shared" si="188"/>
        <v>142.81914998641776</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98860.72</v>
      </c>
      <c r="E725" s="242">
        <v>97664.57</v>
      </c>
      <c r="F725" s="52">
        <f t="shared" ref="F725:F979" si="190">IF(D725&lt;&gt;0,IF(E725/D725&gt;=100,"&gt;&gt;100",E725/D725*100),"-")</f>
        <v>98.790065457747019</v>
      </c>
    </row>
    <row r="726" spans="1:6" ht="12.75" customHeight="1" x14ac:dyDescent="0.2">
      <c r="A726" s="53" t="s">
        <v>1432</v>
      </c>
      <c r="B726" s="85" t="s">
        <v>1433</v>
      </c>
      <c r="C726" s="50" t="s">
        <v>1432</v>
      </c>
      <c r="D726" s="242">
        <v>42724.79</v>
      </c>
      <c r="E726" s="242">
        <v>50258.080000000002</v>
      </c>
      <c r="F726" s="52">
        <f t="shared" si="190"/>
        <v>117.63212879454761</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3542.92</v>
      </c>
      <c r="E739" s="242">
        <v>0</v>
      </c>
      <c r="F739" s="52">
        <f t="shared" si="190"/>
        <v>0</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65199.61</v>
      </c>
      <c r="E742" s="242">
        <v>109039.41</v>
      </c>
      <c r="F742" s="52">
        <f t="shared" si="190"/>
        <v>167.23935925383603</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39045.93</v>
      </c>
      <c r="E759" s="242">
        <v>40000</v>
      </c>
      <c r="F759" s="52">
        <f t="shared" si="190"/>
        <v>102.44345569435791</v>
      </c>
    </row>
    <row r="760" spans="1:6" ht="12.75" customHeight="1" x14ac:dyDescent="0.2">
      <c r="A760" s="53">
        <v>35232</v>
      </c>
      <c r="B760" s="85" t="s">
        <v>1500</v>
      </c>
      <c r="C760" s="50" t="s">
        <v>1501</v>
      </c>
      <c r="D760" s="242">
        <v>53909.64</v>
      </c>
      <c r="E760" s="242">
        <v>50192.800000000003</v>
      </c>
      <c r="F760" s="52">
        <f t="shared" si="190"/>
        <v>93.105426042540813</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127273.95</v>
      </c>
      <c r="E762" s="242">
        <v>198742.97</v>
      </c>
      <c r="F762" s="52">
        <f t="shared" si="190"/>
        <v>156.15369052347319</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300000</v>
      </c>
      <c r="E769" s="242">
        <v>0</v>
      </c>
      <c r="F769" s="52">
        <f t="shared" si="190"/>
        <v>0</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48492.39</v>
      </c>
      <c r="E790" s="242">
        <v>3081.05</v>
      </c>
      <c r="F790" s="52">
        <f t="shared" si="190"/>
        <v>6.3536773501986605</v>
      </c>
    </row>
    <row r="791" spans="1:6" ht="24" x14ac:dyDescent="0.2">
      <c r="A791" s="53" t="s">
        <v>1562</v>
      </c>
      <c r="B791" s="85" t="s">
        <v>1563</v>
      </c>
      <c r="C791" s="50" t="s">
        <v>1562</v>
      </c>
      <c r="D791" s="242">
        <v>12301.31</v>
      </c>
      <c r="E791" s="242">
        <v>33365.14</v>
      </c>
      <c r="F791" s="52">
        <f t="shared" si="190"/>
        <v>271.23241345840398</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1160.1400000000001</v>
      </c>
      <c r="E794" s="242">
        <v>195145.5</v>
      </c>
      <c r="F794" s="52" t="str">
        <f t="shared" si="190"/>
        <v>&gt;&gt;100</v>
      </c>
    </row>
    <row r="795" spans="1:6" ht="12.75" customHeight="1" x14ac:dyDescent="0.2">
      <c r="A795" s="53" t="s">
        <v>1570</v>
      </c>
      <c r="B795" s="85" t="s">
        <v>1571</v>
      </c>
      <c r="C795" s="50" t="s">
        <v>1570</v>
      </c>
      <c r="D795" s="242">
        <v>0</v>
      </c>
      <c r="E795" s="242">
        <v>2840.26</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1443.23</v>
      </c>
      <c r="E816" s="242">
        <v>525.94000000000005</v>
      </c>
      <c r="F816" s="52">
        <f t="shared" si="190"/>
        <v>36.441869972215102</v>
      </c>
    </row>
    <row r="817" spans="1:6" ht="12.75" customHeight="1" x14ac:dyDescent="0.2">
      <c r="A817" s="53" t="s">
        <v>1614</v>
      </c>
      <c r="B817" s="85" t="s">
        <v>1615</v>
      </c>
      <c r="C817" s="50" t="s">
        <v>1614</v>
      </c>
      <c r="D817" s="242">
        <v>4745.2</v>
      </c>
      <c r="E817" s="242">
        <v>6133.92</v>
      </c>
      <c r="F817" s="52">
        <f t="shared" si="190"/>
        <v>129.26578437157551</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636219</v>
      </c>
      <c r="E823" s="242">
        <v>4874113.6900000004</v>
      </c>
      <c r="F823" s="52">
        <f t="shared" si="190"/>
        <v>766.10627629794146</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4594.2</v>
      </c>
      <c r="E827" s="242">
        <v>8320.2099999999991</v>
      </c>
      <c r="F827" s="52">
        <f t="shared" si="190"/>
        <v>181.10247703626311</v>
      </c>
    </row>
    <row r="828" spans="1:6" ht="12.75" customHeight="1" x14ac:dyDescent="0.2">
      <c r="A828" s="53" t="s">
        <v>1635</v>
      </c>
      <c r="B828" s="85" t="s">
        <v>1636</v>
      </c>
      <c r="C828" s="50" t="s">
        <v>1635</v>
      </c>
      <c r="D828" s="242">
        <v>788951.41</v>
      </c>
      <c r="E828" s="242">
        <v>968805.57</v>
      </c>
      <c r="F828" s="52">
        <f t="shared" si="190"/>
        <v>122.79660796854395</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7290933.2400000002</v>
      </c>
      <c r="E830" s="242">
        <v>6250360.3499999996</v>
      </c>
      <c r="F830" s="52">
        <f t="shared" si="190"/>
        <v>85.727850526855178</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14931.69</v>
      </c>
      <c r="E846" s="242">
        <v>14427.47</v>
      </c>
      <c r="F846" s="52">
        <f t="shared" si="190"/>
        <v>96.623155182032306</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7019452.3899999997</v>
      </c>
      <c r="E886" s="242">
        <v>5894109.3300000001</v>
      </c>
      <c r="F886" s="52">
        <f t="shared" si="190"/>
        <v>83.968221486861609</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405139.26</v>
      </c>
      <c r="E915" s="242">
        <v>506000.42</v>
      </c>
      <c r="F915" s="52">
        <f t="shared" si="190"/>
        <v>124.89542978382298</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1064552.73</v>
      </c>
      <c r="E954" s="242">
        <v>1990842.16</v>
      </c>
      <c r="F954" s="52">
        <f t="shared" si="190"/>
        <v>187.0120759541897</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1131509.08</v>
      </c>
      <c r="E968" s="242">
        <v>0</v>
      </c>
      <c r="F968" s="52">
        <f t="shared" si="190"/>
        <v>0</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3" workbookViewId="0">
      <selection activeCell="E180" sqref="E18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357395298.85000002</v>
      </c>
      <c r="E6" s="229">
        <f t="shared" si="0"/>
        <v>358632521.58000004</v>
      </c>
      <c r="F6" s="230">
        <f t="shared" ref="F6:F260" si="1">IF(D6&gt;0,IF(E6/D6&gt;=100,"&gt;&gt;100",E6/D6*100),"-")</f>
        <v>100.34617767328811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274832039.04000002</v>
      </c>
      <c r="E7" s="104">
        <f t="shared" si="2"/>
        <v>272606474.78000009</v>
      </c>
      <c r="F7" s="93">
        <f t="shared" si="1"/>
        <v>99.190209311922317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86378149.709999993</v>
      </c>
      <c r="E8" s="104">
        <f>E9+E10-E11</f>
        <v>90656285.450000003</v>
      </c>
      <c r="F8" s="93">
        <f t="shared" si="1"/>
        <v>104.95279854264432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76051226.890000001</v>
      </c>
      <c r="E9" s="247">
        <v>79856651.609999999</v>
      </c>
      <c r="F9" s="93">
        <f t="shared" si="1"/>
        <v>105.00376506154745</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21938343.440000001</v>
      </c>
      <c r="E10" s="247">
        <v>22956569.620000001</v>
      </c>
      <c r="F10" s="93">
        <f t="shared" si="1"/>
        <v>104.64130841412336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11611420.619999999</v>
      </c>
      <c r="E11" s="247">
        <v>12156935.779999999</v>
      </c>
      <c r="F11" s="93">
        <f t="shared" si="1"/>
        <v>104.69809145541056</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148581528.65000001</v>
      </c>
      <c r="E12" s="104">
        <f t="shared" si="3"/>
        <v>147366344.31000003</v>
      </c>
      <c r="F12" s="93">
        <f t="shared" si="1"/>
        <v>99.182143062437817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135459061.5</v>
      </c>
      <c r="E13" s="104">
        <f t="shared" si="4"/>
        <v>140365058.17000002</v>
      </c>
      <c r="F13" s="93">
        <f t="shared" si="1"/>
        <v>103.62175598714008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12265194.84</v>
      </c>
      <c r="E14" s="247">
        <v>12796221.369999999</v>
      </c>
      <c r="F14" s="93">
        <f t="shared" si="1"/>
        <v>104.32954010863476</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79688100.540000007</v>
      </c>
      <c r="E15" s="247">
        <v>79646699.5</v>
      </c>
      <c r="F15" s="93">
        <f t="shared" si="1"/>
        <v>99.948046145259511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129902285.04000001</v>
      </c>
      <c r="E16" s="247">
        <v>135004318.50999999</v>
      </c>
      <c r="F16" s="93">
        <f t="shared" si="1"/>
        <v>103.92759332018598</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23780963.870000001</v>
      </c>
      <c r="E17" s="247">
        <v>29807010.899999999</v>
      </c>
      <c r="F17" s="93">
        <f t="shared" si="1"/>
        <v>125.33979305019649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110177482.79000001</v>
      </c>
      <c r="E18" s="247">
        <v>116889192.11</v>
      </c>
      <c r="F18" s="93">
        <f t="shared" si="1"/>
        <v>106.09172505129077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5496080.5700000003</v>
      </c>
      <c r="E19" s="104">
        <f t="shared" si="5"/>
        <v>4588970.799999997</v>
      </c>
      <c r="F19" s="93">
        <f t="shared" si="1"/>
        <v>83.495333475433327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8252253.1100000003</v>
      </c>
      <c r="E20" s="247">
        <v>8991170</v>
      </c>
      <c r="F20" s="93">
        <f t="shared" si="1"/>
        <v>108.95412295467024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2399939.8199999998</v>
      </c>
      <c r="E21" s="247">
        <v>2410698</v>
      </c>
      <c r="F21" s="93">
        <f t="shared" si="1"/>
        <v>100.44826874033868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1824297.46</v>
      </c>
      <c r="E22" s="247">
        <v>1761663.36</v>
      </c>
      <c r="F22" s="93">
        <f t="shared" si="1"/>
        <v>96.566672849503405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48372.51</v>
      </c>
      <c r="E23" s="247">
        <v>53988.52</v>
      </c>
      <c r="F23" s="93">
        <f t="shared" si="1"/>
        <v>111.60992059332872</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247993.2</v>
      </c>
      <c r="E24" s="247">
        <v>288199.76</v>
      </c>
      <c r="F24" s="93">
        <f t="shared" si="1"/>
        <v>116.21276712425986</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1432979.06</v>
      </c>
      <c r="E25" s="247">
        <v>1493283.4</v>
      </c>
      <c r="F25" s="93">
        <f t="shared" si="1"/>
        <v>104.20831969449713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3348148.41</v>
      </c>
      <c r="E26" s="247">
        <v>3511448.06</v>
      </c>
      <c r="F26" s="93">
        <f t="shared" si="1"/>
        <v>104.87731217386506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3018.66</v>
      </c>
      <c r="E27" s="247">
        <v>3018.66</v>
      </c>
      <c r="F27" s="93">
        <f t="shared" si="1"/>
        <v>100</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12060921.66</v>
      </c>
      <c r="E28" s="247">
        <v>13924498.960000001</v>
      </c>
      <c r="F28" s="93">
        <f t="shared" si="1"/>
        <v>115.45136725479735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409485.98999999976</v>
      </c>
      <c r="E29" s="104">
        <f t="shared" si="6"/>
        <v>400026.87999999989</v>
      </c>
      <c r="F29" s="93">
        <f t="shared" si="1"/>
        <v>97.690003997450589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3918464.8</v>
      </c>
      <c r="E30" s="247">
        <v>3980288.09</v>
      </c>
      <c r="F30" s="93">
        <f t="shared" si="1"/>
        <v>101.57774264043408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3508978.81</v>
      </c>
      <c r="E34" s="247">
        <v>3580261.21</v>
      </c>
      <c r="F34" s="93">
        <f t="shared" si="1"/>
        <v>102.03142862524155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6203388.2499999991</v>
      </c>
      <c r="E35" s="104">
        <f t="shared" si="7"/>
        <v>1261683.3500000006</v>
      </c>
      <c r="F35" s="93">
        <f t="shared" si="1"/>
        <v>20.338616561683057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10471501.77</v>
      </c>
      <c r="E36" s="247">
        <v>5579657.9800000004</v>
      </c>
      <c r="F36" s="93">
        <f t="shared" si="1"/>
        <v>53.284219422903277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302965.95</v>
      </c>
      <c r="E37" s="247">
        <v>296723.33</v>
      </c>
      <c r="F37" s="93">
        <f t="shared" si="1"/>
        <v>97.939497821454864</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4571079.47</v>
      </c>
      <c r="E40" s="247">
        <v>4614697.96</v>
      </c>
      <c r="F40" s="93">
        <f t="shared" si="1"/>
        <v>100.95422733921535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6870.4</v>
      </c>
      <c r="E41" s="104">
        <f t="shared" si="8"/>
        <v>6870.4</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6870.4</v>
      </c>
      <c r="E42" s="247">
        <v>6870.4</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1006641.94</v>
      </c>
      <c r="E45" s="104">
        <f t="shared" si="9"/>
        <v>743734.7100000002</v>
      </c>
      <c r="F45" s="93">
        <f t="shared" si="1"/>
        <v>73.8827462324886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1189430.1200000001</v>
      </c>
      <c r="E47" s="247">
        <v>1186923.3600000001</v>
      </c>
      <c r="F47" s="93">
        <f t="shared" si="1"/>
        <v>99.789246971482441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1624097.63</v>
      </c>
      <c r="E48" s="247">
        <v>1644637.51</v>
      </c>
      <c r="F48" s="93">
        <f t="shared" si="1"/>
        <v>101.26469490630315</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5051.29</v>
      </c>
      <c r="E49" s="247">
        <v>5051.29</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1811937.1</v>
      </c>
      <c r="E50" s="247">
        <v>2092877.45</v>
      </c>
      <c r="F50" s="93">
        <f t="shared" si="1"/>
        <v>115.50497255119947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8631.02</v>
      </c>
      <c r="E51" s="247">
        <v>8631.02</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327.50000000023283</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65343.98</v>
      </c>
      <c r="E53" s="247">
        <v>75380.87</v>
      </c>
      <c r="F53" s="93">
        <f t="shared" si="1"/>
        <v>115.36008366799817</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1147662.83</v>
      </c>
      <c r="E54" s="247">
        <v>1168647.29</v>
      </c>
      <c r="F54" s="93">
        <f t="shared" si="1"/>
        <v>101.82845165421972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1213006.81</v>
      </c>
      <c r="E55" s="247">
        <v>1243700.6599999999</v>
      </c>
      <c r="F55" s="93">
        <f t="shared" si="1"/>
        <v>102.53039387305665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39863729.659999996</v>
      </c>
      <c r="E56" s="104">
        <f t="shared" si="11"/>
        <v>34574886.5</v>
      </c>
      <c r="F56" s="93">
        <f t="shared" si="1"/>
        <v>86.732693591119443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39837162.119999997</v>
      </c>
      <c r="E57" s="247">
        <v>34553982.659999996</v>
      </c>
      <c r="F57" s="93">
        <f t="shared" si="1"/>
        <v>86.73806270615944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26567.54</v>
      </c>
      <c r="E58" s="247">
        <v>20903.84</v>
      </c>
      <c r="F58" s="93">
        <f t="shared" si="1"/>
        <v>78.681880219244988</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82563259.810000002</v>
      </c>
      <c r="E68" s="104">
        <f t="shared" si="13"/>
        <v>86026046.799999982</v>
      </c>
      <c r="F68" s="93">
        <f t="shared" si="1"/>
        <v>104.19410158703614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14368686.659999998</v>
      </c>
      <c r="E69" s="104">
        <f t="shared" si="14"/>
        <v>21708266.770000003</v>
      </c>
      <c r="F69" s="93">
        <f t="shared" si="1"/>
        <v>151.08038252676329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14360914.709999999</v>
      </c>
      <c r="E70" s="104">
        <f t="shared" si="15"/>
        <v>21397698.670000002</v>
      </c>
      <c r="F70" s="93">
        <f t="shared" si="1"/>
        <v>148.99955261972309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154113.44</v>
      </c>
      <c r="E71" s="247">
        <v>0</v>
      </c>
      <c r="F71" s="93">
        <f t="shared" si="1"/>
        <v>0</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14201899.16</v>
      </c>
      <c r="E72" s="247">
        <v>21397698.670000002</v>
      </c>
      <c r="F72" s="93">
        <f t="shared" si="1"/>
        <v>150.66786793041842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4902.1099999999997</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5978.91</v>
      </c>
      <c r="E75" s="247">
        <v>309068.51</v>
      </c>
      <c r="F75" s="93">
        <f t="shared" si="1"/>
        <v>5169.3119648899219</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1793.04</v>
      </c>
      <c r="E76" s="247">
        <v>1499.59</v>
      </c>
      <c r="F76" s="93">
        <f t="shared" si="1"/>
        <v>83.633940124035149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1488638.04</v>
      </c>
      <c r="E78" s="104">
        <f>E79+SUM(E82:E84)-E85+E86</f>
        <v>1267345.8899999999</v>
      </c>
      <c r="F78" s="93">
        <f t="shared" si="1"/>
        <v>85.134589869811464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242820.4</v>
      </c>
      <c r="E79" s="104">
        <f t="shared" si="16"/>
        <v>242820.4</v>
      </c>
      <c r="F79" s="93">
        <f t="shared" si="1"/>
        <v>100</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242820.4</v>
      </c>
      <c r="E80" s="247">
        <v>242820.4</v>
      </c>
      <c r="F80" s="93">
        <f t="shared" si="1"/>
        <v>100</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1061.57</v>
      </c>
      <c r="E83" s="247">
        <v>944.9</v>
      </c>
      <c r="F83" s="93">
        <f t="shared" si="1"/>
        <v>89.009674350254812</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4426.8999999999996</v>
      </c>
      <c r="E84" s="247">
        <v>6193.22</v>
      </c>
      <c r="F84" s="93">
        <f t="shared" si="1"/>
        <v>139.89970408186315</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1240329.17</v>
      </c>
      <c r="E86" s="247">
        <f>1030773.74-13386.37</f>
        <v>1017387.37</v>
      </c>
      <c r="F86" s="93">
        <f t="shared" si="1"/>
        <v>82.025594060647634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2866956.76</v>
      </c>
      <c r="E87" s="104">
        <f t="shared" si="17"/>
        <v>3226351.09</v>
      </c>
      <c r="F87" s="93">
        <f t="shared" si="1"/>
        <v>112.53574295274686</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2866956.76</v>
      </c>
      <c r="E88" s="104">
        <f t="shared" si="18"/>
        <v>3226351.09</v>
      </c>
      <c r="F88" s="93">
        <f t="shared" si="1"/>
        <v>112.53574295274686</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2866956.76</v>
      </c>
      <c r="E89" s="247">
        <v>3226351.09</v>
      </c>
      <c r="F89" s="93">
        <f t="shared" si="1"/>
        <v>112.53574295274686</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49806602.960000001</v>
      </c>
      <c r="E134" s="104">
        <f t="shared" si="23"/>
        <v>46093851.609999999</v>
      </c>
      <c r="F134" s="93">
        <f t="shared" si="1"/>
        <v>92.54566437108403</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49806602.960000001</v>
      </c>
      <c r="E135" s="104">
        <f t="shared" si="24"/>
        <v>46093851.609999999</v>
      </c>
      <c r="F135" s="93">
        <f t="shared" si="1"/>
        <v>92.54566437108403</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49806602.960000001</v>
      </c>
      <c r="E139" s="247">
        <v>46093851.609999999</v>
      </c>
      <c r="F139" s="93">
        <f t="shared" si="1"/>
        <v>92.54566437108403</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8673423.4199999981</v>
      </c>
      <c r="E146" s="104">
        <f t="shared" si="26"/>
        <v>8130378.5099999961</v>
      </c>
      <c r="F146" s="93">
        <f t="shared" si="1"/>
        <v>93.73897844364663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2013358.58</v>
      </c>
      <c r="E147" s="247">
        <v>1851709.85</v>
      </c>
      <c r="F147" s="93">
        <f t="shared" si="1"/>
        <v>91.971190248683868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1800981.76</v>
      </c>
      <c r="E149" s="104">
        <f t="shared" si="27"/>
        <v>1121548.96</v>
      </c>
      <c r="F149" s="93">
        <f t="shared" si="1"/>
        <v>62.27430976313719</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174366.17</v>
      </c>
      <c r="E151" s="247">
        <v>97187.09</v>
      </c>
      <c r="F151" s="93">
        <f t="shared" si="1"/>
        <v>55.737354327390456</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147086.79999999999</v>
      </c>
      <c r="E152" s="247">
        <v>431202.97</v>
      </c>
      <c r="F152" s="93">
        <f t="shared" si="1"/>
        <v>293.16224841386173</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62024.08</v>
      </c>
      <c r="E153" s="247">
        <v>64760.4</v>
      </c>
      <c r="F153" s="93">
        <f t="shared" si="1"/>
        <v>104.41170590519037</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1592.3</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1417504.71</v>
      </c>
      <c r="E157" s="247">
        <v>526806.19999999995</v>
      </c>
      <c r="F157" s="93">
        <f t="shared" si="1"/>
        <v>37.164335065948386</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9491169.6799999997</v>
      </c>
      <c r="E158" s="247">
        <v>8747796.1500000004</v>
      </c>
      <c r="F158" s="93">
        <f t="shared" si="1"/>
        <v>92.167735325958262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11448859.65</v>
      </c>
      <c r="E159" s="247">
        <v>10363248.67</v>
      </c>
      <c r="F159" s="93">
        <f t="shared" si="1"/>
        <v>90.517737021957473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142358.42000000001</v>
      </c>
      <c r="E160" s="247">
        <v>121210.74</v>
      </c>
      <c r="F160" s="93">
        <f t="shared" si="1"/>
        <v>85.144763477987468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4541.54</v>
      </c>
      <c r="E162" s="247">
        <v>4642.7</v>
      </c>
      <c r="F162" s="93">
        <f t="shared" si="1"/>
        <v>102.22743826983798</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16227846.210000001</v>
      </c>
      <c r="E163" s="247">
        <v>14079778.560000001</v>
      </c>
      <c r="F163" s="93">
        <f t="shared" si="1"/>
        <v>86.763076121116384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2711536.78</v>
      </c>
      <c r="E164" s="104">
        <f t="shared" si="28"/>
        <v>2380272.13</v>
      </c>
      <c r="F164" s="93">
        <f t="shared" si="1"/>
        <v>87.783140083388432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3843.77</v>
      </c>
      <c r="E165" s="247">
        <v>3843.77</v>
      </c>
      <c r="F165" s="93">
        <f t="shared" si="1"/>
        <v>100</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2830213.26</v>
      </c>
      <c r="E166" s="247">
        <v>2482457.21</v>
      </c>
      <c r="F166" s="93">
        <f t="shared" si="1"/>
        <v>87.712726284096348</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122520.25</v>
      </c>
      <c r="E169" s="247">
        <v>106028.85</v>
      </c>
      <c r="F169" s="93">
        <f t="shared" si="1"/>
        <v>86.539857696992954</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2647415.19</v>
      </c>
      <c r="E170" s="104">
        <f t="shared" si="29"/>
        <v>3219580.8</v>
      </c>
      <c r="F170" s="93">
        <f t="shared" si="1"/>
        <v>121.61223566901118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28746.47</v>
      </c>
      <c r="E171" s="247">
        <v>6794.04</v>
      </c>
      <c r="F171" s="93">
        <f t="shared" si="1"/>
        <v>23.634345364839575</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4230.3599999999997</v>
      </c>
      <c r="E172" s="247">
        <v>0</v>
      </c>
      <c r="F172" s="93">
        <f t="shared" si="1"/>
        <v>0</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2614438.36</v>
      </c>
      <c r="E173" s="247">
        <v>3212786.76</v>
      </c>
      <c r="F173" s="93">
        <f t="shared" si="1"/>
        <v>122.88630740561808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357395298.84999996</v>
      </c>
      <c r="E175" s="104">
        <f t="shared" si="30"/>
        <v>358632521.58000004</v>
      </c>
      <c r="F175" s="93">
        <f t="shared" si="1"/>
        <v>100.34617767328812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22943794.199999999</v>
      </c>
      <c r="E176" s="104">
        <f t="shared" si="31"/>
        <v>26124413.48</v>
      </c>
      <c r="F176" s="93">
        <f t="shared" si="1"/>
        <v>113.86265607281294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7495347.75</v>
      </c>
      <c r="E177" s="104">
        <f t="shared" si="32"/>
        <v>6889385.5899999999</v>
      </c>
      <c r="F177" s="93">
        <f t="shared" si="1"/>
        <v>91.915489711601438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3080503.88</v>
      </c>
      <c r="E178" s="247">
        <v>3876236</v>
      </c>
      <c r="F178" s="93">
        <f t="shared" si="1"/>
        <v>125.83123251901245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2488858.4300000002</v>
      </c>
      <c r="E179" s="247">
        <f>1785533.18-9674.56+669.56</f>
        <v>1776528.18</v>
      </c>
      <c r="F179" s="93">
        <f t="shared" si="1"/>
        <v>71.379237910289646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6020.05</v>
      </c>
      <c r="E180" s="104">
        <f t="shared" si="33"/>
        <v>11537.49</v>
      </c>
      <c r="F180" s="93">
        <f t="shared" si="1"/>
        <v>191.65106602104635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6020.05</v>
      </c>
      <c r="E183" s="247">
        <v>11537.49</v>
      </c>
      <c r="F183" s="93">
        <f t="shared" si="1"/>
        <v>191.65106602104635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64654.2</v>
      </c>
      <c r="E184" s="247">
        <v>49304.160000000003</v>
      </c>
      <c r="F184" s="93">
        <f t="shared" si="1"/>
        <v>76.258247724045773</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122690.08</v>
      </c>
      <c r="E186" s="247">
        <v>198589.65</v>
      </c>
      <c r="F186" s="93">
        <f t="shared" si="1"/>
        <v>161.86284172281898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246146.45</v>
      </c>
      <c r="E187" s="247">
        <v>106349.45</v>
      </c>
      <c r="F187" s="93">
        <f t="shared" si="1"/>
        <v>43.205762260637918</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1486474.66</v>
      </c>
      <c r="E188" s="247">
        <f>2139147.35-1265092.52-13386.37+10172.2</f>
        <v>870840.66</v>
      </c>
      <c r="F188" s="93">
        <f t="shared" si="1"/>
        <v>58.584292314811478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1420669.56</v>
      </c>
      <c r="E189" s="247">
        <v>1317448.78</v>
      </c>
      <c r="F189" s="93">
        <f t="shared" si="1"/>
        <v>92.734356890141285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14014311.939999999</v>
      </c>
      <c r="E206" s="104">
        <f t="shared" si="37"/>
        <v>17917579.109999999</v>
      </c>
      <c r="F206" s="93">
        <f t="shared" si="1"/>
        <v>127.85200719600938</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14014311.939999999</v>
      </c>
      <c r="E207" s="104">
        <f t="shared" si="38"/>
        <v>17917579.109999999</v>
      </c>
      <c r="F207" s="93">
        <f t="shared" si="1"/>
        <v>127.85200719600938</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14014311.939999999</v>
      </c>
      <c r="E212" s="247">
        <v>17917579.109999999</v>
      </c>
      <c r="F212" s="93">
        <f t="shared" si="1"/>
        <v>127.85200719600938</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13464.95</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13464.95</v>
      </c>
      <c r="E235" s="247">
        <v>0</v>
      </c>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334451504.64999998</v>
      </c>
      <c r="E237" s="104">
        <f t="shared" si="41"/>
        <v>332508108.10000002</v>
      </c>
      <c r="F237" s="93">
        <f t="shared" si="1"/>
        <v>99.418930241610454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313776924.91999996</v>
      </c>
      <c r="E238" s="104">
        <f t="shared" si="42"/>
        <v>304591898.87</v>
      </c>
      <c r="F238" s="93">
        <f t="shared" si="1"/>
        <v>97.072752863410287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327791236.85999995</v>
      </c>
      <c r="E239" s="104">
        <f t="shared" si="43"/>
        <v>322509477.98000002</v>
      </c>
      <c r="F239" s="93">
        <f t="shared" si="1"/>
        <v>98.388682098217345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327253565.20999998</v>
      </c>
      <c r="E240" s="247">
        <v>321975525.05000001</v>
      </c>
      <c r="F240" s="93">
        <f t="shared" si="1"/>
        <v>98.387171074327938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537671.65</v>
      </c>
      <c r="E241" s="247">
        <v>533952.93000000005</v>
      </c>
      <c r="F241" s="93">
        <f t="shared" si="1"/>
        <v>99.308365988796339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14014311.939999999</v>
      </c>
      <c r="E242" s="104">
        <f t="shared" si="44"/>
        <v>17917579.109999999</v>
      </c>
      <c r="F242" s="93">
        <f t="shared" si="1"/>
        <v>127.85200719600938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14014311.939999999</v>
      </c>
      <c r="E243" s="247">
        <v>17917579.109999999</v>
      </c>
      <c r="F243" s="93">
        <f t="shared" si="1"/>
        <v>127.85200719600938</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9987937.9899999984</v>
      </c>
      <c r="E245" s="104">
        <f t="shared" si="45"/>
        <v>18146044.32</v>
      </c>
      <c r="F245" s="93">
        <f t="shared" si="1"/>
        <v>181.67958529746542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35817710.829999998</v>
      </c>
      <c r="E246" s="104">
        <f t="shared" si="46"/>
        <v>27852334.350000001</v>
      </c>
      <c r="F246" s="93">
        <f t="shared" si="1"/>
        <v>77.761346843728489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29946583.789999999</v>
      </c>
      <c r="E247" s="247">
        <f>24678966.03-385892.11</f>
        <v>24293073.920000002</v>
      </c>
      <c r="F247" s="93">
        <f t="shared" si="1"/>
        <v>81.121352907412899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5871127.04</v>
      </c>
      <c r="E249" s="247">
        <v>3559260.43</v>
      </c>
      <c r="F249" s="93">
        <f t="shared" si="1"/>
        <v>60.623120667475796</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25829772.84</v>
      </c>
      <c r="E250" s="104">
        <f t="shared" si="47"/>
        <v>9706290.0299999993</v>
      </c>
      <c r="F250" s="93">
        <f t="shared" si="1"/>
        <v>37.577914796714097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25829772.84</v>
      </c>
      <c r="E252" s="247">
        <v>9706290.0299999993</v>
      </c>
      <c r="F252" s="93">
        <f t="shared" si="1"/>
        <v>37.577914796714097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8108904.7699999996</v>
      </c>
      <c r="E255" s="247">
        <v>7522123.79</v>
      </c>
      <c r="F255" s="93">
        <f t="shared" si="1"/>
        <v>92.763745577937044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2577736.9700000002</v>
      </c>
      <c r="E256" s="247">
        <v>2248041.12</v>
      </c>
      <c r="F256" s="93">
        <f t="shared" si="1"/>
        <v>87.20987230904322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548589715.63</v>
      </c>
      <c r="E259" s="104">
        <f t="shared" si="49"/>
        <v>528308127.82999998</v>
      </c>
      <c r="F259" s="93">
        <f t="shared" si="1"/>
        <v>96.302958801057969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548589715.63</v>
      </c>
      <c r="E260" s="248">
        <v>528308127.82999998</v>
      </c>
      <c r="F260" s="97">
        <f t="shared" si="1"/>
        <v>96.302958801057969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1052699.45</v>
      </c>
      <c r="E262" s="247">
        <v>906093.36</v>
      </c>
      <c r="F262" s="93">
        <f t="shared" ref="F262:F322" si="50">IF(D262&gt;0,IF(E262/D262&gt;=100,"&gt;&gt;100",E262/D262*100),"-")</f>
        <v>86.073319407547899</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1814257.31</v>
      </c>
      <c r="E263" s="247">
        <v>2320257.73</v>
      </c>
      <c r="F263" s="93">
        <f t="shared" si="50"/>
        <v>127.89022357583886</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23883249.120000001</v>
      </c>
      <c r="E264" s="247">
        <v>21442087.5</v>
      </c>
      <c r="F264" s="93">
        <f t="shared" si="50"/>
        <v>89.77877085427312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1018020.51</v>
      </c>
      <c r="E265" s="247">
        <f>2033162.09-1265092.52</f>
        <v>768069.57000000007</v>
      </c>
      <c r="F265" s="93">
        <f t="shared" si="50"/>
        <v>75.447357146075575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287904.96999999997</v>
      </c>
      <c r="E266" s="247">
        <v>269135.71000000002</v>
      </c>
      <c r="F266" s="93">
        <f t="shared" si="50"/>
        <v>93.480744705449183</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2546152.06</v>
      </c>
      <c r="E267" s="247">
        <v>2217165.27</v>
      </c>
      <c r="F267" s="93">
        <f t="shared" si="50"/>
        <v>87.079059606518555</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168393.57</v>
      </c>
      <c r="E268" s="247">
        <v>96104.42</v>
      </c>
      <c r="F268" s="93">
        <f t="shared" si="50"/>
        <v>57.071312164710321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16964.95</v>
      </c>
      <c r="E269" s="247">
        <v>6898.61</v>
      </c>
      <c r="F269" s="93">
        <f t="shared" si="50"/>
        <v>40.663898213669945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1054970.6499999999</v>
      </c>
      <c r="E271" s="247">
        <v>912154.01</v>
      </c>
      <c r="F271" s="93">
        <f t="shared" si="50"/>
        <v>86.46250111318264</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f>15616.7-13386.37</f>
        <v>2230.33</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1968075.26</v>
      </c>
      <c r="E287" s="247">
        <v>774754.98</v>
      </c>
      <c r="F287" s="93">
        <f t="shared" si="50"/>
        <v>39.36612566330416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5527272.4900000002</v>
      </c>
      <c r="E288" s="247">
        <v>6114630.6100000003</v>
      </c>
      <c r="F288" s="93">
        <f t="shared" si="50"/>
        <v>110.62654539038294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370794.21</v>
      </c>
      <c r="E289" s="247">
        <v>279797.3</v>
      </c>
      <c r="F289" s="93">
        <f t="shared" si="50"/>
        <v>75.458918304037155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1049875.3500000001</v>
      </c>
      <c r="E290" s="247">
        <f>1040193.33-1374.65-246.55-920.65</f>
        <v>1037651.4799999999</v>
      </c>
      <c r="F290" s="93">
        <f t="shared" si="50"/>
        <v>98.835683683782065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14014311.939999999</v>
      </c>
      <c r="E294" s="247">
        <v>17917579.109999999</v>
      </c>
      <c r="F294" s="93">
        <f t="shared" si="50"/>
        <v>127.85200719600938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25957.26</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205316.59</v>
      </c>
      <c r="E297" s="247">
        <v>258823.08</v>
      </c>
      <c r="F297" s="93">
        <f t="shared" si="50"/>
        <v>126.06048054860057</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7298.89</v>
      </c>
      <c r="E298" s="247">
        <v>40463.72</v>
      </c>
      <c r="F298" s="93">
        <f t="shared" si="50"/>
        <v>554.38183066192255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98391.45</v>
      </c>
      <c r="E299" s="247">
        <v>46736.32</v>
      </c>
      <c r="F299" s="93">
        <f t="shared" si="50"/>
        <v>47.500387482855473</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159824.76</v>
      </c>
      <c r="E302" s="247">
        <f>35855.09-13386.37</f>
        <v>22468.719999999994</v>
      </c>
      <c r="F302" s="93">
        <f t="shared" si="50"/>
        <v>14.058347404995317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9" workbookViewId="0">
      <selection activeCell="D110" sqref="D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6686586.8499999996</v>
      </c>
      <c r="E5" s="79">
        <f t="shared" si="0"/>
        <v>7653999.0099999998</v>
      </c>
      <c r="F5" s="80">
        <f t="shared" ref="F5:F141" si="1">IF(D5&gt;0,IF(E5/D5&gt;=100,"&gt;&gt;100",E5/D5*100),"-")</f>
        <v>114.46795176226567</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6102448.0099999998</v>
      </c>
      <c r="E6" s="81">
        <f t="shared" si="2"/>
        <v>7076257.6399999997</v>
      </c>
      <c r="F6" s="63">
        <f t="shared" si="1"/>
        <v>115.95768826549985</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5972368.8700000001</v>
      </c>
      <c r="E7" s="249">
        <v>6886446.0499999998</v>
      </c>
      <c r="F7" s="63">
        <f t="shared" si="1"/>
        <v>115.3051025463536</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130079.14</v>
      </c>
      <c r="E8" s="249">
        <v>189811.59</v>
      </c>
      <c r="F8" s="63">
        <f t="shared" si="1"/>
        <v>145.92008372749081</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530208.66</v>
      </c>
      <c r="E13" s="81">
        <f t="shared" si="4"/>
        <v>525673.54</v>
      </c>
      <c r="F13" s="63">
        <f t="shared" si="1"/>
        <v>99.144653729344967</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530208.66</v>
      </c>
      <c r="E16" s="249">
        <v>525673.54</v>
      </c>
      <c r="F16" s="63">
        <f t="shared" si="1"/>
        <v>99.144653729344967</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53930.18</v>
      </c>
      <c r="E19" s="249">
        <v>52067.83</v>
      </c>
      <c r="F19" s="63">
        <f t="shared" si="1"/>
        <v>96.546738764825193</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3282622.15</v>
      </c>
      <c r="E28" s="81">
        <f t="shared" si="6"/>
        <v>4828648.3600000003</v>
      </c>
      <c r="F28" s="63">
        <f t="shared" si="1"/>
        <v>147.09729415552749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3282622.15</v>
      </c>
      <c r="E30" s="249">
        <v>4828648.3600000003</v>
      </c>
      <c r="F30" s="63">
        <f t="shared" si="1"/>
        <v>147.09729415552749</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4528528.13</v>
      </c>
      <c r="E35" s="81">
        <f t="shared" si="7"/>
        <v>4411155.34</v>
      </c>
      <c r="F35" s="63">
        <f t="shared" si="1"/>
        <v>97.408147048431829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554296.11</v>
      </c>
      <c r="E36" s="81">
        <f t="shared" si="8"/>
        <v>658567.39</v>
      </c>
      <c r="F36" s="63">
        <f t="shared" si="1"/>
        <v>118.811476053837</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554296.11</v>
      </c>
      <c r="E37" s="249">
        <v>658567.39</v>
      </c>
      <c r="F37" s="63">
        <f t="shared" si="1"/>
        <v>118.811476053837</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25163.11</v>
      </c>
      <c r="E54" s="81">
        <f t="shared" si="12"/>
        <v>20857.349999999999</v>
      </c>
      <c r="F54" s="63">
        <f t="shared" si="1"/>
        <v>82.888601607670907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25163.11</v>
      </c>
      <c r="E55" s="249">
        <v>20857.349999999999</v>
      </c>
      <c r="F55" s="63">
        <f t="shared" si="1"/>
        <v>82.888601607670907</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7961.8</v>
      </c>
      <c r="E61" s="81">
        <f t="shared" si="13"/>
        <v>19027.439999999999</v>
      </c>
      <c r="F61" s="63">
        <f t="shared" si="1"/>
        <v>238.98414931296941</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7961.8</v>
      </c>
      <c r="E64" s="249">
        <v>19027.439999999999</v>
      </c>
      <c r="F64" s="63">
        <f t="shared" si="1"/>
        <v>238.98414931296941</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50099.58</v>
      </c>
      <c r="E66" s="81">
        <f t="shared" si="14"/>
        <v>60022.16</v>
      </c>
      <c r="F66" s="63">
        <f t="shared" si="1"/>
        <v>119.80571493812921</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31974.58</v>
      </c>
      <c r="E71" s="249">
        <v>39706.53</v>
      </c>
      <c r="F71" s="63">
        <f t="shared" si="1"/>
        <v>124.18155297114144</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18125</v>
      </c>
      <c r="E72" s="249">
        <v>20315.63</v>
      </c>
      <c r="F72" s="63">
        <f t="shared" si="1"/>
        <v>112.08623448275863</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3891007.53</v>
      </c>
      <c r="E74" s="249">
        <v>3652681</v>
      </c>
      <c r="F74" s="63">
        <f t="shared" si="1"/>
        <v>93.874940406501864</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4244401</v>
      </c>
      <c r="E75" s="81">
        <f t="shared" si="15"/>
        <v>2970535.62</v>
      </c>
      <c r="F75" s="63">
        <f t="shared" si="1"/>
        <v>69.987157669598147</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2706400.44</v>
      </c>
      <c r="E76" s="249">
        <v>1402235.77</v>
      </c>
      <c r="F76" s="63">
        <f t="shared" si="1"/>
        <v>51.811836462751984</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399989.38</v>
      </c>
      <c r="E77" s="249">
        <v>499989.23</v>
      </c>
      <c r="F77" s="63">
        <f t="shared" si="1"/>
        <v>125.00062626662738</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848070.57</v>
      </c>
      <c r="E78" s="249">
        <v>848632.15</v>
      </c>
      <c r="F78" s="63">
        <f t="shared" si="1"/>
        <v>100.06621854594012</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630.80999999999995</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289940.61</v>
      </c>
      <c r="E81" s="249">
        <v>219047.66</v>
      </c>
      <c r="F81" s="63">
        <f t="shared" si="1"/>
        <v>75.549147806511144</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24464244.02</v>
      </c>
      <c r="E82" s="81">
        <f t="shared" si="16"/>
        <v>19209295.879999999</v>
      </c>
      <c r="F82" s="63">
        <f t="shared" si="1"/>
        <v>78.519883403288588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24464244.02</v>
      </c>
      <c r="E84" s="249">
        <v>19209295.879999999</v>
      </c>
      <c r="F84" s="63">
        <f t="shared" si="1"/>
        <v>78.519883403288588</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587234.98</v>
      </c>
      <c r="E89" s="81">
        <f t="shared" si="17"/>
        <v>276752.96000000002</v>
      </c>
      <c r="F89" s="63">
        <f t="shared" si="1"/>
        <v>47.128146214995574</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521559.11</v>
      </c>
      <c r="E104" s="249">
        <v>207493.13</v>
      </c>
      <c r="F104" s="63">
        <f t="shared" si="1"/>
        <v>39.783243360469726</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65675.87</v>
      </c>
      <c r="E106" s="249">
        <v>69259.83</v>
      </c>
      <c r="F106" s="63">
        <f t="shared" si="1"/>
        <v>105.45704228965678</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10585023.140000001</v>
      </c>
      <c r="E107" s="81">
        <f t="shared" si="21"/>
        <v>11302071.529999999</v>
      </c>
      <c r="F107" s="63">
        <f t="shared" si="1"/>
        <v>106.77417876669845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5614340.1500000004</v>
      </c>
      <c r="E108" s="249">
        <v>6905813.3099999996</v>
      </c>
      <c r="F108" s="63">
        <f t="shared" si="1"/>
        <v>123.00311569116451</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f>4268129.54+702553.45</f>
        <v>4970682.99</v>
      </c>
      <c r="E109" s="249">
        <v>4396258.22</v>
      </c>
      <c r="F109" s="63">
        <f t="shared" si="1"/>
        <v>88.443745635043996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36732115.640000001</v>
      </c>
      <c r="E114" s="81">
        <f t="shared" si="22"/>
        <v>46136667.630000003</v>
      </c>
      <c r="F114" s="63">
        <f t="shared" si="1"/>
        <v>125.60307737831134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34457448.039999999</v>
      </c>
      <c r="E115" s="81">
        <f t="shared" si="23"/>
        <v>43667794.43</v>
      </c>
      <c r="F115" s="63">
        <f t="shared" si="1"/>
        <v>126.72962425803603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f>12312705.9-34959.07</f>
        <v>12277746.83</v>
      </c>
      <c r="E116" s="249">
        <v>15758159.83</v>
      </c>
      <c r="F116" s="63">
        <f t="shared" si="1"/>
        <v>128.34732665684066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22179701.210000001</v>
      </c>
      <c r="E117" s="249">
        <v>27909634.600000001</v>
      </c>
      <c r="F117" s="63">
        <f t="shared" si="1"/>
        <v>125.83413246079522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f>2807597.94-825413.3</f>
        <v>1982184.64</v>
      </c>
      <c r="E126" s="249">
        <f>2581064.41-683303.65</f>
        <v>1897760.7600000002</v>
      </c>
      <c r="F126" s="63">
        <f t="shared" si="1"/>
        <v>95.740867006213932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23429.25</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292482.96000000002</v>
      </c>
      <c r="E128" s="249">
        <v>547683.18999999994</v>
      </c>
      <c r="F128" s="63">
        <f t="shared" si="1"/>
        <v>187.25302492835817</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2582062.2400000002</v>
      </c>
      <c r="E129" s="81">
        <f t="shared" si="26"/>
        <v>6387587.6699999999</v>
      </c>
      <c r="F129" s="63">
        <f t="shared" si="1"/>
        <v>247.38317965565381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1142626.1000000001</v>
      </c>
      <c r="E130" s="81">
        <f t="shared" si="27"/>
        <v>284083.15999999997</v>
      </c>
      <c r="F130" s="63">
        <f t="shared" si="1"/>
        <v>24.862302725274692</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1142626.1000000001</v>
      </c>
      <c r="E132" s="249">
        <v>284083.15999999997</v>
      </c>
      <c r="F132" s="63">
        <f t="shared" si="1"/>
        <v>24.862302725274692</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436447.98</v>
      </c>
      <c r="E133" s="249">
        <v>4714242.05</v>
      </c>
      <c r="F133" s="63">
        <f t="shared" si="1"/>
        <v>1080.1383592152265</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438364.19</v>
      </c>
      <c r="E135" s="249">
        <v>526729.82999999996</v>
      </c>
      <c r="F135" s="63">
        <f t="shared" si="1"/>
        <v>120.15804256273761</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1509.06</v>
      </c>
      <c r="E137" s="249">
        <v>1987.86</v>
      </c>
      <c r="F137" s="63">
        <f t="shared" si="1"/>
        <v>131.72836070136375</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563114.91</v>
      </c>
      <c r="E140" s="249">
        <v>860544.77</v>
      </c>
      <c r="F140" s="63">
        <f t="shared" si="1"/>
        <v>152.81867958353294</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93692818.149999991</v>
      </c>
      <c r="E141" s="106">
        <f t="shared" si="28"/>
        <v>103176714.00000001</v>
      </c>
      <c r="F141" s="82">
        <f t="shared" si="1"/>
        <v>110.12232958434073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45" sqref="E4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646358.31999999995</v>
      </c>
      <c r="E5" s="107">
        <f t="shared" si="0"/>
        <v>4261197.1900000004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18184.59</v>
      </c>
      <c r="E6" s="108">
        <f t="shared" si="1"/>
        <v>33104.67</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3566.28</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3566.28</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18184.59</v>
      </c>
      <c r="E14" s="81">
        <f>SUM(E15:E21)</f>
        <v>29538.39</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18184.59</v>
      </c>
      <c r="E19" s="250">
        <v>27969.59</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1568.8</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628173.73</v>
      </c>
      <c r="E22" s="108">
        <f t="shared" si="3"/>
        <v>4228092.5200000005</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628173.73</v>
      </c>
      <c r="E23" s="108">
        <f t="shared" si="4"/>
        <v>391924.31999999995</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316319</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f>505409.14-193554.41</f>
        <v>311854.73</v>
      </c>
      <c r="E25" s="250">
        <f>585478.73-193554.41</f>
        <v>391924.31999999995</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3836168.2</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1023.23</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132178.62</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3702966.35</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30719.8</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30719.8</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30719.8</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D49" sqref="D4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f>22991661.2-107578.13</f>
        <v>22884083.07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111867823.62999998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f>7020868.62-6853802.59+107578.13-70245.47</f>
        <v>204398.69000000026</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92390923.449999988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44627736.130000003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20861440.34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201701.19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1454089.08</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5706209.1699999999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6250360.3499999996</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f>13250796.53+38590.66</f>
        <v>13289387.189999999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12872391.74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6400109.75</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506000.42</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5894109.3300000001</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108627493.22000001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f>5737653.26-5550119.41-56859.1</f>
        <v>130674.74999999962</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93026368.860000014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43868965.880000003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21482645.190000001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225243.27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1317735.3799999999</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5782013.3399999999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6360991.6699999999</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13988774.130000001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12973607.029999999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2496842.58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506000.42</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1990842.16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26124413.479999974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1054552.28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774754.98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460732.5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f>434180.89+9674.56</f>
        <v>443855.45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1497.92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12063.84</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3315.29</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3558.8199999999997</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371.24</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3187.58</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191319.87999999998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185088.61</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6231.27</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66188.5</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66188.5</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52955.28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20157.37</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800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0.3</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31997.61</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279797.3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f>170736.33+11110</f>
        <v>181846.33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1375</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582.88</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95993.09</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25069861.199999999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f>1308696.4-1265092.52</f>
        <v>43603.879999999888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f>6084413.1-13386.37</f>
        <v>6071026.7299999995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1037651.48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17917579.109999999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7</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35724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1</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Provjera</v>
      </c>
      <c r="C16" s="116" t="s">
        <v>3021</v>
      </c>
      <c r="D16" s="123"/>
      <c r="E16" s="71">
        <f t="shared" si="4"/>
        <v>0</v>
      </c>
      <c r="F16" s="71">
        <f>MAX(L16:O16)</f>
        <v>1</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1</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Provjera</v>
      </c>
      <c r="C275" s="119" t="s">
        <v>3280</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Anita Radetić</cp:lastModifiedBy>
  <cp:lastPrinted>2025-02-27T11:03:45Z</cp:lastPrinted>
  <dcterms:created xsi:type="dcterms:W3CDTF">2022-04-01T05:14:30Z</dcterms:created>
  <dcterms:modified xsi:type="dcterms:W3CDTF">2025-02-27T12:39:23Z</dcterms:modified>
</cp:coreProperties>
</file>